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0\ПУБЛИЧНЕ ПРЕДСТАВЛЕННЯ ЗВИТИВ\2020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D23" i="4" l="1"/>
  <c r="D27" i="4"/>
  <c r="D24" i="4"/>
  <c r="D26" i="4"/>
  <c r="D25" i="4"/>
  <c r="D22" i="4"/>
  <c r="C25" i="4" l="1"/>
  <c r="C23" i="4"/>
  <c r="C14" i="4" l="1"/>
  <c r="F14" i="4" l="1"/>
  <c r="D14" i="4"/>
  <c r="E14" i="4" l="1"/>
  <c r="D30" i="4"/>
  <c r="C30" i="4" l="1"/>
  <c r="C37" i="4" s="1"/>
  <c r="C38" i="4" s="1"/>
  <c r="F20" i="4" l="1"/>
  <c r="D37" i="4" l="1"/>
  <c r="D39" i="4" s="1"/>
  <c r="F30" i="4" l="1"/>
  <c r="F37" i="4" s="1"/>
  <c r="E22" i="4" l="1"/>
  <c r="G30" i="4" l="1"/>
  <c r="G9" i="4"/>
  <c r="G10" i="4"/>
  <c r="G11" i="4"/>
  <c r="G12" i="4"/>
  <c r="G13" i="4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G8" i="4" l="1"/>
  <c r="G14" i="4" s="1"/>
  <c r="E8" i="4" l="1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<sst xmlns="http://schemas.openxmlformats.org/spreadsheetml/2006/main" count="55" uniqueCount="36">
  <si>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</si>
  <si>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</si>
  <si>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</si>
  <si>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</si>
  <si>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</si>
  <si>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</si>
  <si>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</si>
  <si>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</si>
  <si>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</si>
  <si>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</si>
  <si>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</si>
  <si>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</si>
  <si>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</si>
  <si>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</si>
  <si>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</si>
  <si>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</si>
  <si>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</si>
  <si>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</si>
  <si>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</si>
  <si>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</si>
  <si>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</si>
  <si>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</si>
  <si>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</si>
  <si>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</si>
  <si>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</si>
  <si>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</si>
  <si>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</si>
  <si>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</si>
  <si>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Планові показники на 2020 рік </t>
  </si>
  <si>
    <t>% виконання до планових показників  2020 року</t>
  </si>
  <si>
    <t>Відхилення 2020 року до 2019 +/-</t>
  </si>
  <si>
    <t>% виконання до планових показників 2020 року</t>
  </si>
  <si>
    <t xml:space="preserve">Виконано на відповідну дату 2019 року </t>
  </si>
  <si>
    <t xml:space="preserve">Соціальний захист та соціальне забезпечення 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</si>
  <si>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01.12. 2020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</si>
  <si>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01.12. 2020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</si>
</sst>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1" fillId="0" borderId="0" xfId="0" applyNumberFormat="1" applyFont="1"/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D37" sqref="D37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49" t="s">
        <v>34</v>
      </c>
      <c r="B2" s="49"/>
      <c r="C2" s="49"/>
      <c r="D2" s="49"/>
      <c r="E2" s="49"/>
      <c r="F2" s="49"/>
      <c r="G2" s="49"/>
    </row>
    <row r="3" spans="1:9" s="4" customFormat="1" ht="18" x14ac:dyDescent="0.2">
      <c r="A3" s="50" t="s">
        <v>13</v>
      </c>
      <c r="B3" s="50"/>
      <c r="C3" s="50"/>
      <c r="D3" s="50"/>
      <c r="E3" s="50"/>
      <c r="F3" s="50"/>
      <c r="G3" s="50"/>
    </row>
    <row r="4" spans="1:9" s="4" customFormat="1" ht="18" x14ac:dyDescent="0.2">
      <c r="A4" s="50" t="s">
        <v>15</v>
      </c>
      <c r="B4" s="50"/>
      <c r="C4" s="50"/>
      <c r="D4" s="50"/>
      <c r="E4" s="50"/>
      <c r="F4" s="50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28</v>
      </c>
      <c r="D6" s="7" t="s">
        <v>16</v>
      </c>
      <c r="E6" s="7" t="s">
        <v>29</v>
      </c>
      <c r="F6" s="7" t="s">
        <v>32</v>
      </c>
      <c r="G6" s="25" t="s">
        <v>30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121062.5</v>
      </c>
      <c r="D8" s="38">
        <v>103486.75900000001</v>
      </c>
      <c r="E8" s="39">
        <f>D8/C8</f>
        <v>0.85482093133711934</v>
      </c>
      <c r="F8" s="38">
        <v>96614.2</v>
      </c>
      <c r="G8" s="40">
        <f>D8-F8</f>
        <v>6872.5590000000084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1374668.345</v>
      </c>
      <c r="D9" s="38">
        <v>1080857.395</v>
      </c>
      <c r="E9" s="39">
        <f t="shared" ref="E9:E13" si="0">D9/C9</f>
        <v>0.78626775609647148</v>
      </c>
      <c r="F9" s="38">
        <v>949764</v>
      </c>
      <c r="G9" s="40">
        <f t="shared" ref="G9:G13" si="1">D9-F9</f>
        <v>131093.39500000002</v>
      </c>
      <c r="I9" s="36"/>
    </row>
    <row r="10" spans="1:9" ht="28.5" x14ac:dyDescent="0.2">
      <c r="A10" s="29" t="s">
        <v>5</v>
      </c>
      <c r="B10" s="37" t="s">
        <v>21</v>
      </c>
      <c r="C10" s="38">
        <v>54506.218000000001</v>
      </c>
      <c r="D10" s="38">
        <v>46183.968000000001</v>
      </c>
      <c r="E10" s="39">
        <f t="shared" si="0"/>
        <v>0.84731558516864991</v>
      </c>
      <c r="F10" s="38">
        <v>32653.8</v>
      </c>
      <c r="G10" s="40">
        <f t="shared" si="1"/>
        <v>13530.168000000001</v>
      </c>
      <c r="I10" s="36"/>
    </row>
    <row r="11" spans="1:9" ht="15" x14ac:dyDescent="0.2">
      <c r="A11" s="28" t="s">
        <v>7</v>
      </c>
      <c r="B11" s="37" t="s">
        <v>22</v>
      </c>
      <c r="C11" s="38">
        <v>33380.400000000001</v>
      </c>
      <c r="D11" s="38">
        <v>25255.683000000001</v>
      </c>
      <c r="E11" s="39">
        <f t="shared" si="0"/>
        <v>0.75660216773915234</v>
      </c>
      <c r="F11" s="38">
        <v>25596</v>
      </c>
      <c r="G11" s="40">
        <f t="shared" si="1"/>
        <v>-340.3169999999991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46886.1</v>
      </c>
      <c r="D12" s="38">
        <v>35375.925999999999</v>
      </c>
      <c r="E12" s="39">
        <f t="shared" si="0"/>
        <v>0.75450775389721048</v>
      </c>
      <c r="F12" s="38">
        <v>27852.799999999999</v>
      </c>
      <c r="G12" s="40">
        <f t="shared" si="1"/>
        <v>7523.1260000000002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77113.513000000006</v>
      </c>
      <c r="D13" s="38">
        <v>64644.137999999999</v>
      </c>
      <c r="E13" s="39">
        <f t="shared" si="0"/>
        <v>0.8382984445281334</v>
      </c>
      <c r="F13" s="38">
        <v>53366.9</v>
      </c>
      <c r="G13" s="40">
        <f t="shared" si="1"/>
        <v>11277.237999999998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1707617.0760000001</v>
      </c>
      <c r="D14" s="32">
        <f>SUM(D8:D13)</f>
        <v>1355803.8690000002</v>
      </c>
      <c r="E14" s="41">
        <f>D14/C14</f>
        <v>0.79397418077822035</v>
      </c>
      <c r="F14" s="32">
        <f>SUM(F8:F13)</f>
        <v>1185847.7</v>
      </c>
      <c r="G14" s="32">
        <f>SUM(G8:G13)</f>
        <v>169956.16899999999</v>
      </c>
      <c r="H14" s="17"/>
    </row>
    <row r="15" spans="1:9" s="4" customFormat="1" ht="27" customHeight="1" x14ac:dyDescent="0.2">
      <c r="A15" s="50" t="s">
        <v>35</v>
      </c>
      <c r="B15" s="50"/>
      <c r="C15" s="50"/>
      <c r="D15" s="50"/>
      <c r="E15" s="50"/>
      <c r="F15" s="50"/>
      <c r="G15" s="50"/>
      <c r="I15" s="46"/>
    </row>
    <row r="16" spans="1:9" s="4" customFormat="1" ht="18" x14ac:dyDescent="0.2">
      <c r="A16" s="50" t="s">
        <v>13</v>
      </c>
      <c r="B16" s="50"/>
      <c r="C16" s="50"/>
      <c r="D16" s="50"/>
      <c r="E16" s="50"/>
      <c r="F16" s="50"/>
      <c r="G16" s="50"/>
    </row>
    <row r="17" spans="1:12" s="4" customFormat="1" ht="18" x14ac:dyDescent="0.2">
      <c r="A17" s="49" t="s">
        <v>27</v>
      </c>
      <c r="B17" s="49"/>
      <c r="C17" s="49"/>
      <c r="D17" s="49"/>
      <c r="E17" s="49"/>
      <c r="F17" s="49"/>
      <c r="G17" s="49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28</v>
      </c>
      <c r="D20" s="7" t="s">
        <v>17</v>
      </c>
      <c r="E20" s="7" t="s">
        <v>31</v>
      </c>
      <c r="F20" s="7" t="str">
        <f>$F$6</f>
        <v xml:space="preserve">Виконано на відповідну дату 2019 року </v>
      </c>
      <c r="G20" s="25" t="s">
        <v>30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59.3</v>
      </c>
      <c r="D22" s="38">
        <f>185.628+232.004+59.055</f>
        <v>476.68699999999995</v>
      </c>
      <c r="E22" s="43">
        <f>D22/C22</f>
        <v>8.0385666104553124</v>
      </c>
      <c r="F22" s="38">
        <v>1345.9</v>
      </c>
      <c r="G22" s="40">
        <f>D22-F22</f>
        <v>-869.21300000000019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54830.1+93627.325</f>
        <v>148457.42499999999</v>
      </c>
      <c r="D23" s="38">
        <f>25146.909+94084.334+89212.741</f>
        <v>208443.984</v>
      </c>
      <c r="E23" s="43">
        <f>D23/C23</f>
        <v>1.4040657380390371</v>
      </c>
      <c r="F23" s="38">
        <v>93604.2</v>
      </c>
      <c r="G23" s="40">
        <f t="shared" ref="G23:G29" si="2">D23-F23</f>
        <v>114839.784</v>
      </c>
      <c r="J23" s="36"/>
    </row>
    <row r="24" spans="1:12" s="12" customFormat="1" ht="31.5" customHeight="1" x14ac:dyDescent="0.2">
      <c r="A24" s="28" t="s">
        <v>33</v>
      </c>
      <c r="B24" s="37" t="s">
        <v>21</v>
      </c>
      <c r="C24" s="38">
        <v>28751.14</v>
      </c>
      <c r="D24" s="38">
        <f>6.491+1974.109+27422.08</f>
        <v>29402.68</v>
      </c>
      <c r="E24" s="43">
        <f t="shared" ref="E24:E29" si="3">D24/C24</f>
        <v>1.0226613622972864</v>
      </c>
      <c r="F24" s="38">
        <v>14725.1</v>
      </c>
      <c r="G24" s="40">
        <f t="shared" si="2"/>
        <v>14677.58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1001.5+5450</f>
        <v>6451.5</v>
      </c>
      <c r="D25" s="38">
        <f>898.052+833.179+5368.443</f>
        <v>7099.674</v>
      </c>
      <c r="E25" s="43">
        <f t="shared" si="3"/>
        <v>1.1004687282027434</v>
      </c>
      <c r="F25" s="38">
        <v>4922.3999999999996</v>
      </c>
      <c r="G25" s="40">
        <f t="shared" si="2"/>
        <v>2177.2740000000003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570</v>
      </c>
      <c r="D26" s="38">
        <f>26.597+567.815</f>
        <v>594.41200000000003</v>
      </c>
      <c r="E26" s="43">
        <f t="shared" si="3"/>
        <v>1.0428280701754387</v>
      </c>
      <c r="F26" s="38">
        <v>6665.9</v>
      </c>
      <c r="G26" s="40">
        <f t="shared" si="2"/>
        <v>-6071.4879999999994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157075.6</v>
      </c>
      <c r="D27" s="38">
        <f>357.604+136554.241</f>
        <v>136911.845</v>
      </c>
      <c r="E27" s="43">
        <f t="shared" si="3"/>
        <v>0.87163025320291632</v>
      </c>
      <c r="F27" s="38">
        <v>76161.399999999994</v>
      </c>
      <c r="G27" s="40">
        <f t="shared" si="2"/>
        <v>60750.445000000007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31291.62</v>
      </c>
      <c r="D28" s="38">
        <v>14842.148999999999</v>
      </c>
      <c r="E28" s="43">
        <f t="shared" si="3"/>
        <v>0.47431705357536619</v>
      </c>
      <c r="F28" s="38">
        <v>86173.3</v>
      </c>
      <c r="G28" s="40">
        <f t="shared" si="2"/>
        <v>-71331.150999999998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14036</v>
      </c>
      <c r="D29" s="38">
        <v>12109.08</v>
      </c>
      <c r="E29" s="43">
        <f t="shared" si="3"/>
        <v>0.86271587346822454</v>
      </c>
      <c r="F29" s="38">
        <v>13449.2</v>
      </c>
      <c r="G29" s="40">
        <f t="shared" si="2"/>
        <v>-1340.1200000000008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386692.58499999996</v>
      </c>
      <c r="D30" s="42">
        <f>D22+D23+D24+D25+D26+D27+D28+D29</f>
        <v>409880.511</v>
      </c>
      <c r="E30" s="44">
        <f>D30/C30</f>
        <v>1.0599647546900854</v>
      </c>
      <c r="F30" s="42">
        <f>F22+F23+F24+F25+F26+F27+F28+F29</f>
        <v>297047.39999999997</v>
      </c>
      <c r="G30" s="45">
        <f>D30-F30</f>
        <v>112833.11100000003</v>
      </c>
      <c r="H30" s="19"/>
      <c r="I30" s="20"/>
      <c r="J30" s="10"/>
    </row>
    <row r="31" spans="1:12" ht="14.25" customHeight="1" x14ac:dyDescent="0.2">
      <c r="A31" s="47"/>
      <c r="B31" s="48"/>
      <c r="C31" s="48"/>
      <c r="D31" s="48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2094309.6610000001</v>
      </c>
      <c r="D37" s="22">
        <f>D30+D14</f>
        <v>1765684.3800000001</v>
      </c>
      <c r="E37" s="22"/>
      <c r="F37" s="22">
        <f t="shared" ref="F37" si="4">F30+F14</f>
        <v>1482895.0999999999</v>
      </c>
      <c r="G37" s="22"/>
    </row>
    <row r="38" spans="3:7" x14ac:dyDescent="0.2">
      <c r="C38" s="22">
        <f>C37-1438.196</f>
        <v>2092871.4650000001</v>
      </c>
    </row>
    <row r="39" spans="3:7" x14ac:dyDescent="0.2">
      <c r="D39" s="51">
        <f>D37-1765684.379</f>
        <v>1.0000001639127731E-3</v>
      </c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2020-12-09T15:26:14Z</cp:lastPrinted>
  <dcterms:created xsi:type="dcterms:W3CDTF">1996-10-08T23:32:33Z</dcterms:created>
  <dcterms:modified xsi:type="dcterms:W3CDTF">2020-12-09T15:26:46Z</dcterms:modified>
</cp:coreProperties>
</file>