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6" i="4"/>
  <c r="D27" i="4"/>
  <c r="D25" i="4"/>
  <c r="D24" i="4"/>
  <c r="D23" i="4"/>
  <c r="D22" i="4"/>
  <c r="C23" i="4" l="1"/>
  <c r="G13" i="4" l="1"/>
  <c r="G12" i="4"/>
  <c r="G11" i="4"/>
  <c r="G10" i="4"/>
  <c r="G9" i="4"/>
  <c r="G8" i="4"/>
  <c r="E8" i="4"/>
  <c r="G14" i="4" l="1"/>
  <c r="C25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<sst xmlns="http://schemas.openxmlformats.org/spreadsheetml/2006/main" count="55" uniqueCount="36">
  <si>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</si>
  <si>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</si>
  <si>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</si>
  <si>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</si>
  <si>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</si>
  <si>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</si>
  <si>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</si>
  <si>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</si>
  <si>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</si>
  <si>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</si>
  <si>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</si>
  <si>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</si>
  <si>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</si>
  <si>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</si>
  <si>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</si>
  <si>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</si>
  <si>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</si>
  <si>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</si>
  <si>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</si>
  <si>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</si>
  <si>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</si>
  <si>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</si>
  <si>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</si>
  <si>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</si>
  <si>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</si>
  <si>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</si>
  <si>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</si>
  <si>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</si>
  <si>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</si>
  <si>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</si>
  <si>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</si>
  <si>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</si>
  <si>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</si>
  <si>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</si>
  <si>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01.10.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</si>
  <si>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01.10.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</si>
</sst>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₴_-;\-* #,##0.00\ _₴_-;_-* &quot;-&quot;??\ _₴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6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164" fontId="13" fillId="0" borderId="0" xfId="0" applyNumberFormat="1" applyFont="1"/>
    <xf numFmtId="168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8" fontId="9" fillId="2" borderId="10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zoomScale="75" zoomScaleNormal="75" zoomScaleSheetLayoutView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F25" sqref="F25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92558.205000000002</v>
      </c>
      <c r="E8" s="39">
        <f>D8/C8</f>
        <v>0.74162477579257102</v>
      </c>
      <c r="F8" s="38">
        <v>86940.277000000002</v>
      </c>
      <c r="G8" s="40">
        <f t="shared" ref="G8:G13" si="0">D8-F8</f>
        <v>5617.9279999999999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1658484.9439999999</v>
      </c>
      <c r="D9" s="38">
        <v>1150203.334</v>
      </c>
      <c r="E9" s="39">
        <f t="shared" ref="E9:E13" si="1">D9/C9</f>
        <v>0.69352654551442228</v>
      </c>
      <c r="F9" s="38">
        <v>907797.98199999996</v>
      </c>
      <c r="G9" s="40">
        <f t="shared" si="0"/>
        <v>242405.35200000007</v>
      </c>
      <c r="I9" s="36"/>
    </row>
    <row r="10" spans="1:9" ht="28.5" x14ac:dyDescent="0.2">
      <c r="A10" s="29" t="s">
        <v>5</v>
      </c>
      <c r="B10" s="37" t="s">
        <v>21</v>
      </c>
      <c r="C10" s="38">
        <v>15391.611000000001</v>
      </c>
      <c r="D10" s="38">
        <v>10559.795</v>
      </c>
      <c r="E10" s="39">
        <f t="shared" si="1"/>
        <v>0.68607470653981573</v>
      </c>
      <c r="F10" s="38">
        <f>37213.454-27204.749</f>
        <v>10008.704999999998</v>
      </c>
      <c r="G10" s="40">
        <f t="shared" si="0"/>
        <v>551.09000000000196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25596.719000000001</v>
      </c>
      <c r="E11" s="39">
        <f t="shared" si="1"/>
        <v>0.72113452494301467</v>
      </c>
      <c r="F11" s="38">
        <v>18064.933000000001</v>
      </c>
      <c r="G11" s="40">
        <f t="shared" si="0"/>
        <v>7531.7860000000001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44388.845000000001</v>
      </c>
      <c r="E12" s="39">
        <f t="shared" si="1"/>
        <v>0.6715243542608702</v>
      </c>
      <c r="F12" s="38">
        <v>27189.616999999998</v>
      </c>
      <c r="G12" s="40">
        <f t="shared" si="0"/>
        <v>17199.228000000003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64985.769</v>
      </c>
      <c r="E13" s="39">
        <f t="shared" si="1"/>
        <v>0.68022003216910198</v>
      </c>
      <c r="F13" s="38">
        <v>51562.487000000001</v>
      </c>
      <c r="G13" s="40">
        <f t="shared" si="0"/>
        <v>13423.281999999999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1995814.2619999999</v>
      </c>
      <c r="D14" s="32">
        <f>SUM(D8:D13)</f>
        <v>1388292.6670000001</v>
      </c>
      <c r="E14" s="41">
        <f>D14/C14</f>
        <v>0.69560213765022194</v>
      </c>
      <c r="F14" s="32">
        <f>SUM(F8:F13)</f>
        <v>1101564.0009999999</v>
      </c>
      <c r="G14" s="32">
        <f>SUM(G8:G13)</f>
        <v>286728.66600000008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F14+20605.165</f>
        <v>1122169.166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196.749+7646.369+562.721</f>
        <v>8405.8389999999999</v>
      </c>
      <c r="E22" s="43">
        <f>D22/C22</f>
        <v>3.3623355999999998</v>
      </c>
      <c r="F22" s="38">
        <v>441.65300000000002</v>
      </c>
      <c r="G22" s="40">
        <f>D22-F22</f>
        <v>7964.1859999999997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93467.5+55986.433</f>
        <v>149453.93299999999</v>
      </c>
      <c r="D23" s="38">
        <f>34821.039+31730.505+39855.457</f>
        <v>106407.00099999999</v>
      </c>
      <c r="E23" s="43">
        <f>D23/C23</f>
        <v>0.7119719024055392</v>
      </c>
      <c r="F23" s="38">
        <v>174331.071</v>
      </c>
      <c r="G23" s="40">
        <f t="shared" ref="G23:G29" si="2">D23-F23</f>
        <v>-67924.070000000007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43510.233</v>
      </c>
      <c r="D24" s="38">
        <f>2.884+120.748+11085.909</f>
        <v>11209.540999999999</v>
      </c>
      <c r="E24" s="43">
        <f t="shared" ref="E24:E29" si="3">D24/C24</f>
        <v>0.25762999246636992</v>
      </c>
      <c r="F24" s="38">
        <f>19519.455-1974.109-7.108</f>
        <v>17538.238000000001</v>
      </c>
      <c r="G24" s="40">
        <f t="shared" si="2"/>
        <v>-6328.6970000000019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23.99+516.061+49.896</f>
        <v>589.947</v>
      </c>
      <c r="E25" s="43">
        <f t="shared" si="3"/>
        <v>0.31559444075920656</v>
      </c>
      <c r="F25" s="38">
        <v>5552.076</v>
      </c>
      <c r="G25" s="40">
        <f t="shared" si="2"/>
        <v>-4962.1289999999999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21.937</f>
        <v>21.937000000000001</v>
      </c>
      <c r="E26" s="43">
        <f t="shared" si="3"/>
        <v>6.8212064676616918E-2</v>
      </c>
      <c r="F26" s="38">
        <v>594.40300000000002</v>
      </c>
      <c r="G26" s="40">
        <f t="shared" si="2"/>
        <v>-572.46600000000001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106512.023</v>
      </c>
      <c r="D27" s="38">
        <f>538.151+64152.514</f>
        <v>64690.665000000001</v>
      </c>
      <c r="E27" s="43">
        <f t="shared" si="3"/>
        <v>0.60735551891639505</v>
      </c>
      <c r="F27" s="38">
        <v>98264.255999999994</v>
      </c>
      <c r="G27" s="40">
        <f t="shared" si="2"/>
        <v>-33573.590999999993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33552.961000000003</v>
      </c>
      <c r="D28" s="38">
        <v>17835.271000000001</v>
      </c>
      <c r="E28" s="43">
        <f t="shared" si="3"/>
        <v>0.5315557992035338</v>
      </c>
      <c r="F28" s="38">
        <v>3428.085</v>
      </c>
      <c r="G28" s="40">
        <f t="shared" si="2"/>
        <v>14407.186000000002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2838.828</v>
      </c>
      <c r="E29" s="43">
        <f t="shared" si="3"/>
        <v>0.28388279999999999</v>
      </c>
      <c r="F29" s="38">
        <v>10938.835999999999</v>
      </c>
      <c r="G29" s="40">
        <f t="shared" si="2"/>
        <v>-8100.0079999999998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347720.07</v>
      </c>
      <c r="D30" s="42">
        <f>D22+D23+D24+D25+D26+D27+D28+D29</f>
        <v>211999.02900000001</v>
      </c>
      <c r="E30" s="44">
        <f>D30/C30</f>
        <v>0.60968303900318443</v>
      </c>
      <c r="F30" s="42">
        <f>F22+F23+F24+F25+F26+F27+F28+F29</f>
        <v>311088.61800000002</v>
      </c>
      <c r="G30" s="45">
        <f>D30-F30</f>
        <v>-99089.589000000007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2343534.3319999999</v>
      </c>
      <c r="D37" s="22">
        <f>D30+D14</f>
        <v>1600291.6960000002</v>
      </c>
      <c r="E37" s="22"/>
      <c r="F37" s="22">
        <f t="shared" ref="F37" si="4">F30+F14</f>
        <v>1412652.6189999999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234sdf</cp:lastModifiedBy>
  <cp:lastPrinted>2021-08-17T13:07:58Z</cp:lastPrinted>
  <dcterms:created xsi:type="dcterms:W3CDTF">1996-10-08T23:32:33Z</dcterms:created>
  <dcterms:modified xsi:type="dcterms:W3CDTF">2021-10-20T13:58:05Z</dcterms:modified>
</cp:coreProperties>
</file>