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5"/>
  </bookViews>
  <sheets>
    <sheet name="Титул" sheetId="1" r:id="rId1"/>
    <sheet name="І Кадри" sheetId="2" r:id="rId2"/>
    <sheet name="ІІ Споруди" sheetId="3" r:id="rId3"/>
    <sheet name="ІІІ Фінансування" sheetId="4" r:id="rId4"/>
    <sheet name="IV Спортивна діяльність" sheetId="5" r:id="rId5"/>
    <sheet name="V ФОР" sheetId="6" r:id="rId6"/>
    <sheet name="Аркуш1" sheetId="7" r:id="rId7"/>
  </sheets>
  <definedNames>
    <definedName name="_xlnm.Print_Area" localSheetId="4">'IV Спортивна діяльність'!$A$1:$R$250</definedName>
    <definedName name="_xlnm.Print_Area" localSheetId="5">'V ФОР'!$A$1:$P$47</definedName>
    <definedName name="_xlnm.Print_Area" localSheetId="1">'І Кадри'!$A$1:$H$39</definedName>
    <definedName name="_xlnm.Print_Area" localSheetId="2">'ІІ Споруди'!$A$1:$K$49</definedName>
    <definedName name="_xlnm.Print_Area" localSheetId="3">'ІІІ Фінансування'!$A$1:$M$22</definedName>
    <definedName name="_xlnm.Print_Area" localSheetId="0">'Титул'!$A$1:$S$20</definedName>
  </definedNames>
  <calcPr fullCalcOnLoad="1"/>
</workbook>
</file>

<file path=xl/sharedStrings.xml><?xml version="1.0" encoding="utf-8"?>
<sst xmlns="http://schemas.openxmlformats.org/spreadsheetml/2006/main" count="1031" uniqueCount="793">
  <si>
    <t>№ рядка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</si>
  <si>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</si>
  <si>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</si>
  <si>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</si>
  <si>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</si>
  <si>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</si>
  <si>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</si>
  <si>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</si>
  <si>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</si>
  <si>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</si>
  <si>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8.1</t>
  </si>
  <si>
    <t>9.1</t>
  </si>
  <si>
    <t>9.2</t>
  </si>
  <si>
    <t>1</t>
  </si>
  <si>
    <t>1.1</t>
  </si>
  <si>
    <t>1.2</t>
  </si>
  <si>
    <t>1.3</t>
  </si>
  <si>
    <t>2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</si>
  <si>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</si>
  <si>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</si>
  <si>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</si>
  <si>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</si>
  <si>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</si>
  <si>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</si>
  <si>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</si>
  <si>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</si>
  <si>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</si>
  <si>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</si>
  <si>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</si>
  <si>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</si>
  <si>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</si>
  <si>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</si>
  <si>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</si>
  <si>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</si>
  <si>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</si>
  <si>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</si>
  <si>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</si>
  <si>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</si>
  <si>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</si>
  <si>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</si>
  <si>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</si>
  <si>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</si>
  <si>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</si>
  <si>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</si>
  <si>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</si>
  <si>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</si>
  <si>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</si>
  <si>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</si>
  <si>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</si>
  <si>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</si>
  <si>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</si>
  <si>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</si>
  <si>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3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</si>
  <si>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</si>
  <si>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</si>
  <si>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</si>
  <si>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</si>
  <si>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</si>
  <si>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</si>
  <si>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</si>
  <si>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</si>
  <si>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</si>
  <si>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</si>
  <si>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</si>
  <si>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</si>
  <si>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</si>
  <si>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</si>
  <si>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</si>
  <si>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</si>
  <si>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</si>
  <si>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</si>
  <si>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</si>
  <si>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</si>
  <si>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</si>
  <si>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</si>
  <si>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</si>
  <si>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</si>
  <si>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</si>
  <si>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</si>
  <si>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</si>
  <si>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</si>
  <si>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</si>
  <si>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</si>
  <si>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</si>
  <si>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</si>
  <si>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</si>
  <si>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</si>
  <si>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</si>
  <si>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</si>
  <si>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</si>
  <si>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</si>
  <si>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</si>
  <si>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</si>
  <si>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</si>
  <si>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</si>
  <si>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</si>
  <si>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</si>
  <si>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</si>
  <si>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</si>
  <si>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</si>
  <si>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</si>
  <si>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</si>
  <si>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</si>
  <si>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</si>
  <si>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</si>
  <si>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</si>
  <si>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</si>
  <si>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</si>
  <si>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</si>
  <si>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</si>
  <si>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</si>
  <si>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</si>
  <si>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</si>
  <si>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</si>
  <si>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</si>
  <si>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</si>
  <si>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</si>
  <si>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</si>
  <si>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</si>
  <si>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</si>
  <si>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</si>
  <si>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</si>
  <si>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</si>
  <si>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</si>
  <si>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</si>
  <si>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</si>
  <si>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</si>
  <si>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</si>
  <si>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</si>
  <si>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</si>
  <si>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</si>
  <si>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</si>
  <si>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</si>
  <si>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6</t>
  </si>
  <si>
    <t>6.1</t>
  </si>
  <si>
    <t>3.14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</si>
  <si>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</si>
  <si>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</si>
  <si>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</si>
  <si>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</si>
  <si>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</si>
  <si>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</si>
  <si>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</si>
  <si>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</si>
  <si>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</si>
  <si>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</si>
  <si>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</si>
  <si>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</si>
  <si>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</si>
  <si>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</si>
  <si>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</si>
  <si>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</si>
  <si>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</si>
  <si>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</si>
  <si>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</si>
  <si>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</si>
  <si>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</si>
  <si>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</si>
  <si>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</si>
  <si>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</si>
  <si>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</si>
  <si>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</si>
  <si>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</si>
  <si>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</si>
  <si>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</si>
  <si>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</si>
  <si>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</si>
  <si>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</si>
  <si>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</si>
  <si>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</si>
  <si>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</si>
  <si>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</si>
  <si>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</si>
  <si>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</si>
  <si>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</si>
  <si>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</si>
  <si>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</si>
  <si>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</si>
  <si>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</si>
  <si>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</si>
  <si>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</si>
  <si>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</si>
  <si>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</si>
  <si>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</si>
  <si>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</si>
  <si>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</si>
  <si>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х</t>
  </si>
  <si>
    <t xml:space="preserve">      </t>
  </si>
  <si>
    <t>криті</t>
  </si>
  <si>
    <t>16</t>
  </si>
  <si>
    <t>17</t>
  </si>
  <si>
    <t>18</t>
  </si>
  <si>
    <t>до 6 років</t>
  </si>
  <si>
    <t xml:space="preserve"> 6 - 18 років</t>
  </si>
  <si>
    <t xml:space="preserve">19 - 35 років </t>
  </si>
  <si>
    <t>1.4</t>
  </si>
  <si>
    <t>1.5</t>
  </si>
  <si>
    <t>1.6</t>
  </si>
  <si>
    <t>1.7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</si>
  <si>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</si>
  <si>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</si>
  <si>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</si>
  <si>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</si>
  <si>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</si>
  <si>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</si>
  <si>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</si>
  <si>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</si>
  <si>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</si>
  <si>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</si>
  <si>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</si>
  <si>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</si>
  <si>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</si>
  <si>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</si>
  <si>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</si>
  <si>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</si>
  <si>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</si>
  <si>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</si>
  <si>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</si>
  <si>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</si>
  <si>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</si>
  <si>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</si>
  <si>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</si>
  <si>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</si>
  <si>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</si>
  <si>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</si>
  <si>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</si>
  <si>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</si>
  <si>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</si>
  <si>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</si>
  <si>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</si>
  <si>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</si>
  <si>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</si>
  <si>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</si>
  <si>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</si>
  <si>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</si>
  <si>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</si>
  <si>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</si>
  <si>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</si>
  <si>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</si>
  <si>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</si>
  <si>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</si>
  <si>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</si>
  <si>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</si>
  <si>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</si>
  <si>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</si>
  <si>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</si>
  <si>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</si>
  <si>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</si>
  <si>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</si>
  <si>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</si>
  <si>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 xml:space="preserve">фізкультурно-спортивних товариств та відомчих фізкультурно-спортивних організацій всіх рівнів </t>
  </si>
  <si>
    <t>(одиниць)</t>
  </si>
  <si>
    <t xml:space="preserve">не працювали протягом року </t>
  </si>
  <si>
    <t>36 років та старше</t>
  </si>
  <si>
    <t>ДЮСШ усіх типів, ШВСМ, ЦОП, спеціалізованих навчальних закладів спортивного профілю</t>
  </si>
  <si>
    <t>(тис. грн)</t>
  </si>
  <si>
    <t>7.1</t>
  </si>
  <si>
    <t>1.8</t>
  </si>
  <si>
    <t>19</t>
  </si>
  <si>
    <t>ДЮСШ</t>
  </si>
  <si>
    <t>ШВСМ</t>
  </si>
  <si>
    <t>ЦОП</t>
  </si>
  <si>
    <t>спеціалізованих навчальних закладах спортивного профілю</t>
  </si>
  <si>
    <t>спортивних клубах</t>
  </si>
  <si>
    <t>регіональних центрах "Інваспорт"</t>
  </si>
  <si>
    <t>(підпис)</t>
  </si>
  <si>
    <t>(П.І.Б.)</t>
  </si>
  <si>
    <t>Виконавець</t>
  </si>
  <si>
    <t>20</t>
  </si>
  <si>
    <t>8.2</t>
  </si>
  <si>
    <t>8.3</t>
  </si>
  <si>
    <t>9.3</t>
  </si>
  <si>
    <t>16.1</t>
  </si>
  <si>
    <t>16.2</t>
  </si>
  <si>
    <t>20.1</t>
  </si>
  <si>
    <t>22.1</t>
  </si>
  <si>
    <t xml:space="preserve"> навчальних закладів                                    </t>
  </si>
  <si>
    <t>4 години на тиждень та більше</t>
  </si>
  <si>
    <t>10.1</t>
  </si>
  <si>
    <t>10.2</t>
  </si>
  <si>
    <t xml:space="preserve">3 рази на тиждень </t>
  </si>
  <si>
    <t>2.8.1</t>
  </si>
  <si>
    <t>2.8.2</t>
  </si>
  <si>
    <t>2.8.3</t>
  </si>
  <si>
    <t>2.8.4</t>
  </si>
  <si>
    <t>факс:</t>
  </si>
  <si>
    <t>телефон:</t>
  </si>
  <si>
    <t>Літні олімпійські види спорту</t>
  </si>
  <si>
    <t>Зимові олімпійські види спорту</t>
  </si>
  <si>
    <t>Неолімпійські види спорту</t>
  </si>
  <si>
    <t>електронна пошта:</t>
  </si>
  <si>
    <t>3.15</t>
  </si>
  <si>
    <t>(осіб)</t>
  </si>
  <si>
    <t xml:space="preserve"> Звітність </t>
  </si>
  <si>
    <t>Звіт з фізичної культури і спорту</t>
  </si>
  <si>
    <t>Подають</t>
  </si>
  <si>
    <t>до 15 січня</t>
  </si>
  <si>
    <t>до 30 січня</t>
  </si>
  <si>
    <t>до 10 березня</t>
  </si>
  <si>
    <t>до 15 березня</t>
  </si>
  <si>
    <t>до 25 березня</t>
  </si>
  <si>
    <t>________________________________________________________________________________________________________________</t>
  </si>
  <si>
    <t>Працівники сфери фізичної культури та спорту</t>
  </si>
  <si>
    <t>,</t>
  </si>
  <si>
    <t>Спортивні споруди усіх видів</t>
  </si>
  <si>
    <t xml:space="preserve">       стрільбища для стрільби з лука</t>
  </si>
  <si>
    <t xml:space="preserve">       споруди зі штучним льодом</t>
  </si>
  <si>
    <t xml:space="preserve">       площинні спортивні споруди</t>
  </si>
  <si>
    <t xml:space="preserve">       біатлонні стрільбища</t>
  </si>
  <si>
    <t xml:space="preserve">       велотреки</t>
  </si>
  <si>
    <t xml:space="preserve">       кінноспортивні бази</t>
  </si>
  <si>
    <t xml:space="preserve">       веслувально-спортивні бази </t>
  </si>
  <si>
    <t xml:space="preserve">       веслувальні канали</t>
  </si>
  <si>
    <t xml:space="preserve">       водноспортивні бази</t>
  </si>
  <si>
    <t xml:space="preserve">       трампліни лижні</t>
  </si>
  <si>
    <t xml:space="preserve">       лижні бази</t>
  </si>
  <si>
    <t xml:space="preserve">       інші спортивні споруди</t>
  </si>
  <si>
    <t xml:space="preserve">       плавальні басейни</t>
  </si>
  <si>
    <t>Навчальні заклади, підприємства, установи, організації усіх типів</t>
  </si>
  <si>
    <t>у тому числі
   дошкільних навчальних закладів</t>
  </si>
  <si>
    <t xml:space="preserve">   загальноосвітніх навчальних закладів</t>
  </si>
  <si>
    <t xml:space="preserve">   професійно-технічних навчальних закладів</t>
  </si>
  <si>
    <t xml:space="preserve">   позашкільних навчальних закладів </t>
  </si>
  <si>
    <t xml:space="preserve">    у тому числі 
       дошкільні навчальні заклади </t>
  </si>
  <si>
    <t>Видатки усіх видів</t>
  </si>
  <si>
    <t xml:space="preserve"> міських 
(крім міст обласного значення), сільських та селищних рад</t>
  </si>
  <si>
    <t xml:space="preserve"> районних  та міст обласного значення</t>
  </si>
  <si>
    <t>обласних</t>
  </si>
  <si>
    <t xml:space="preserve"> штатні тренери з видів спорту, тренери-викладачі, викладачі зі спорту</t>
  </si>
  <si>
    <t xml:space="preserve">Усі види спорту </t>
  </si>
  <si>
    <t>У тому числі у</t>
  </si>
  <si>
    <t>З них</t>
  </si>
  <si>
    <t>особи у віці</t>
  </si>
  <si>
    <t>жінки</t>
  </si>
  <si>
    <t>З них особи, які  відвідують заняття</t>
  </si>
  <si>
    <t>з них</t>
  </si>
  <si>
    <t xml:space="preserve">   спортивних споруд</t>
  </si>
  <si>
    <t xml:space="preserve">   тренери з видів спорту, тренери-викладачі, викладачі зі 
   спорту </t>
  </si>
  <si>
    <t xml:space="preserve">   спортсмени-інструктори з видів спорту</t>
  </si>
  <si>
    <t xml:space="preserve">   структурних підрозділів з фізичної культури і спорту органів 
   виконавчої влади (місцевого самоврядування) всіх рівнів</t>
  </si>
  <si>
    <t xml:space="preserve">   фізкультурно-спортивних товариств  та відомчих 
   фізкультурно-спортивних організацій всіх рівнів</t>
  </si>
  <si>
    <t xml:space="preserve">   спеціалісти з фізичної реабілітації (тренери-реабілітологи)</t>
  </si>
  <si>
    <t xml:space="preserve">    у тому числі
        (вказати назву)</t>
  </si>
  <si>
    <t>А</t>
  </si>
  <si>
    <t>Б</t>
  </si>
  <si>
    <t>10.3</t>
  </si>
  <si>
    <t>10.4</t>
  </si>
  <si>
    <t>13.1</t>
  </si>
  <si>
    <t>13.2</t>
  </si>
  <si>
    <t xml:space="preserve">            </t>
  </si>
  <si>
    <t>Із  кількості спортивних споруд</t>
  </si>
  <si>
    <t>тенісні корти</t>
  </si>
  <si>
    <t>футбольні поля</t>
  </si>
  <si>
    <t xml:space="preserve">       з рядка 5 спортивні споруди із 
       синтетичним покриттям </t>
  </si>
  <si>
    <t>з них 
50-метрові</t>
  </si>
  <si>
    <t>25-метрові</t>
  </si>
  <si>
    <t>інші</t>
  </si>
  <si>
    <t xml:space="preserve">       з рядка 8 криті плавальні басейни </t>
  </si>
  <si>
    <t>з них для фристайла</t>
  </si>
  <si>
    <t>з них
площею (30 х 61 м)</t>
  </si>
  <si>
    <t xml:space="preserve">з них 
дитячо-юнацьких спортивних шкіл усіх типів 
(за винятком тренерів-викладачів)                                                                                   </t>
  </si>
  <si>
    <t>місцем проживання громадян</t>
  </si>
  <si>
    <t>місцем навчання громадян</t>
  </si>
  <si>
    <t>з них
центральних</t>
  </si>
  <si>
    <t>районних</t>
  </si>
  <si>
    <t>міських</t>
  </si>
  <si>
    <t>з них 
тренери штатних національних збірних команд України з видів 
спорту</t>
  </si>
  <si>
    <t>тренери штатних національних збірних команд України з видів 
спорту інвалідів</t>
  </si>
  <si>
    <t xml:space="preserve">   інші працівники фізичної культури та спорту</t>
  </si>
  <si>
    <t>з них у спортивних та фізкультурно-оздоровчих клубах за
місцем роботи громадян</t>
  </si>
  <si>
    <t xml:space="preserve">   навчальних закладів, підприємств, установ, організацій усіх типів</t>
  </si>
  <si>
    <t>нарахування на оплату праці</t>
  </si>
  <si>
    <t>оплата комунальних послуг та енергоносіїв</t>
  </si>
  <si>
    <t>соціальне забезпечення (стипендії, 
грошові винагороди спортсменам, 
тренерам)</t>
  </si>
  <si>
    <t>видатки на інші заходи та послуги</t>
  </si>
  <si>
    <t>будівництво нових спортивних споруд</t>
  </si>
  <si>
    <t>Інші види спорту, які були визнані протягом звітного року</t>
  </si>
  <si>
    <t>Загальна кількість центрів фізичного здоров'я населення "Спорт для всіх" (одиниць)</t>
  </si>
  <si>
    <t>Загальна кількість центрів з фізичної культури і спорту інвалідів "Інваспорт" (одиниць)</t>
  </si>
  <si>
    <t xml:space="preserve">Кількість осіб, які навчаються (працюють) у навчальних закладах, на підприємствах, в установах, організаціях, що звітували </t>
  </si>
  <si>
    <t xml:space="preserve">Кількість навчальних закладів, підприємств, установ, організацій, що звітували (одиниць) </t>
  </si>
  <si>
    <t>Ідентифікаційний код ЄДРПОУ</t>
  </si>
  <si>
    <t xml:space="preserve">    у тому числі
           поточні видатки</t>
  </si>
  <si>
    <t xml:space="preserve">           капітальні видатки</t>
  </si>
  <si>
    <t>Регіональні структурні підрозділи з фізичної культури та спорту –
Мінмолодьспорту;
територіальним органам державної статистики</t>
  </si>
  <si>
    <r>
      <t xml:space="preserve"> I. Фізкультурні кадри </t>
    </r>
    <r>
      <rPr>
        <b/>
        <sz val="12"/>
        <rFont val="Times New Roman"/>
        <family val="1"/>
      </rPr>
      <t xml:space="preserve">                                                                  </t>
    </r>
  </si>
  <si>
    <t xml:space="preserve">         (на кінець звітного року)       </t>
  </si>
  <si>
    <t xml:space="preserve">підприємств, установ, організацій </t>
  </si>
  <si>
    <t>інші спортивні майданчики</t>
  </si>
  <si>
    <t xml:space="preserve">з них 
спортивні майданчики з тренажерним обладнанням </t>
  </si>
  <si>
    <t>спортивні майданчики з нестандартним 
тренажерним обладнанням</t>
  </si>
  <si>
    <t xml:space="preserve">       стрілецькі стенди (круглі, траншейні)</t>
  </si>
  <si>
    <t xml:space="preserve">    у тому числі
       стадіони з трибунами на 1500 місць і більше</t>
  </si>
  <si>
    <t xml:space="preserve">       легкоатлетичні ядра (арени), що не входять 
       до складу стадіонів </t>
  </si>
  <si>
    <t xml:space="preserve">       стрілецькі тири криті і напіввідкриті на 
       дистанцію не менше 25 метрів</t>
  </si>
  <si>
    <t>з них з тренажерним обладнанням</t>
  </si>
  <si>
    <t xml:space="preserve">       легкоатлетичні манежі</t>
  </si>
  <si>
    <t xml:space="preserve">Із 
кількості осіб, які займаються спортом, – кількість жінок </t>
  </si>
  <si>
    <t xml:space="preserve">      з них
         велоспорт – БМХ</t>
  </si>
  <si>
    <t xml:space="preserve">         велосипедний спорт – трек</t>
  </si>
  <si>
    <t xml:space="preserve">         велосипедний спорт – шосе</t>
  </si>
  <si>
    <t xml:space="preserve">         велосипедний спорт – маунтенбайк</t>
  </si>
  <si>
    <t>Всеукраїнські організації фізкультурно-спортивних товариств, Український центр з фізичної культури і спорту інвалідів "Інваспорт", Всеукраїнський центр фізичного здоров’я населення "Спорт для всіх", Комітет з фізичного виховання та спорту Міністерства освіти і науки України, Міністерство оборони України, Управління "Укрспортзабезпечення" –                                                                                                                                                                        Мінмолодьспорту</t>
  </si>
  <si>
    <t xml:space="preserve"> ІІ. Спортивні споруди </t>
  </si>
  <si>
    <t xml:space="preserve"> ІІІ. Фінансування сфери фізичної культури та спорту </t>
  </si>
  <si>
    <t xml:space="preserve">(у звітному році)  </t>
  </si>
  <si>
    <t>з них
спортсмени-інструктори штатних національних збірних команд України з видів спорту</t>
  </si>
  <si>
    <t>спортсмени-інструктори штатних національних збірних команд України з видів спорту інвалідів</t>
  </si>
  <si>
    <t>спортсмени-інструктори штатних спортивних команд резервного спорту</t>
  </si>
  <si>
    <t xml:space="preserve"> IV.  Спортивна діяльність </t>
  </si>
  <si>
    <t>(у звітному році)</t>
  </si>
  <si>
    <t xml:space="preserve">   з них 
   Всеукраїнський</t>
  </si>
  <si>
    <t xml:space="preserve">   з них 
   Український</t>
  </si>
  <si>
    <t xml:space="preserve">   регіональні</t>
  </si>
  <si>
    <t xml:space="preserve">   районні </t>
  </si>
  <si>
    <t xml:space="preserve">   районні у містах </t>
  </si>
  <si>
    <t xml:space="preserve">   міські </t>
  </si>
  <si>
    <t xml:space="preserve">   інші</t>
  </si>
  <si>
    <t xml:space="preserve">   районні</t>
  </si>
  <si>
    <t xml:space="preserve">   районні у містах</t>
  </si>
  <si>
    <t xml:space="preserve">   міські</t>
  </si>
  <si>
    <t xml:space="preserve">   селищні</t>
  </si>
  <si>
    <t>включені до Єдиного електронного всеукраїнського реєстру спортивних споруд</t>
  </si>
  <si>
    <t>Строки подання</t>
  </si>
  <si>
    <t xml:space="preserve"> V.  Фізкультурно-оздоровча діяльність</t>
  </si>
  <si>
    <t xml:space="preserve">жінок </t>
  </si>
  <si>
    <t>мають спеціальну вищу освіту з фізичної культури і спорту</t>
  </si>
  <si>
    <t>10.5</t>
  </si>
  <si>
    <t>об'єднаних територіальних громад</t>
  </si>
  <si>
    <t>14.1</t>
  </si>
  <si>
    <t>14.2</t>
  </si>
  <si>
    <t>14.3</t>
  </si>
  <si>
    <t xml:space="preserve">   інструктори з фізичної культури сільських та селищних рад, 
   об'єднаних територіальних громад</t>
  </si>
  <si>
    <t>пристосовані для занять осіб з інвалідністю</t>
  </si>
  <si>
    <t>У тому числі з:</t>
  </si>
  <si>
    <t xml:space="preserve"> державного бюджету</t>
  </si>
  <si>
    <t xml:space="preserve"> місцевих бюджетів</t>
  </si>
  <si>
    <r>
      <t>спортивні заходи, фізкультурно-
оздоровча 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навчально-тренувальна робота </t>
    </r>
  </si>
  <si>
    <t xml:space="preserve">придбання спортивного обладнання та інвентарю </t>
  </si>
  <si>
    <t>з них 
капітальний ремонт та реконструкція спортивних споруд</t>
  </si>
  <si>
    <t xml:space="preserve">придбання спортивного обладнання та інвентарю 
довгострокового користування </t>
  </si>
  <si>
    <t>з них  
оплата праці 
(за винятком працівників навчальних закладів, обслуговувального персоналу)</t>
  </si>
  <si>
    <t xml:space="preserve">Із 
кількості працівників фізичної культури і спорту, які проводять заняття, – кількість жінок </t>
  </si>
  <si>
    <t>тренери з видів спорту</t>
  </si>
  <si>
    <t>спортсмени</t>
  </si>
  <si>
    <t>2.40</t>
  </si>
  <si>
    <t>2.41</t>
  </si>
  <si>
    <t>4.111</t>
  </si>
  <si>
    <t>4.112</t>
  </si>
  <si>
    <t>1.7.1</t>
  </si>
  <si>
    <t>(поштовий індекс, Автономна Республіка Крим, область, район, населений пункт, вулиця/провулок, площа тощо, 
№ будинку/корпусу, № квартири/офіса)</t>
  </si>
  <si>
    <t xml:space="preserve">об'єднаних територіальних громад сіл, селищ, міст </t>
  </si>
  <si>
    <t>позабюджетних надходжень</t>
  </si>
  <si>
    <t>громадських організацій фізкультурно-спортивного спрямування</t>
  </si>
  <si>
    <t xml:space="preserve">тренери з видів спорту, тренери-викладачі, викладачі зі спорту, які проводять заняття у спортивних клубах </t>
  </si>
  <si>
    <t xml:space="preserve">   шкіл вищої спортивної майстерності, центрів олімпійської 
   підготовки, спеціалізованих навчальних закладів спортивного 
   профілю (за винятком тренерів з видів спорту, тренерів-
   викладачів, викладачів зі спорту)</t>
  </si>
  <si>
    <t xml:space="preserve">які мають спеціальну вищу освіту з фізичної культури і спорту </t>
  </si>
  <si>
    <t>Навчальні заклади – 
органам управління освіти</t>
  </si>
  <si>
    <t>Заклади фізичної культури і спорту Міністерства оборони України –
Міноборони</t>
  </si>
  <si>
    <t xml:space="preserve">Структурні підрозділи з фізичної культури та спорту, обласні організації фізкультурно-спортивних товариств, відокремлені підрозділи спортивних федерацій із статусом національної спортивної федерації, регіональні центри "Інваспорт", регіональні центри "Спорт для всіх", відокремлені підрозділи Комітету з фізичного виховання та спорту Міністерства освіти і науки України –
регіональним структурним підрозділам з фізичної культури та спорту 
</t>
  </si>
  <si>
    <t xml:space="preserve">Респондент:    </t>
  </si>
  <si>
    <t>Назва спортивної споруди</t>
  </si>
  <si>
    <t>Кількість спортивних споруд, 
які перебувають у підпорядкуванні</t>
  </si>
  <si>
    <r>
      <t xml:space="preserve">  (на кінець звітного року)   </t>
    </r>
    <r>
      <rPr>
        <b/>
        <sz val="11"/>
        <rFont val="Times New Roman"/>
        <family val="1"/>
      </rPr>
      <t xml:space="preserve"> </t>
    </r>
  </si>
  <si>
    <t>Назва видатку</t>
  </si>
  <si>
    <t>Назва виду спорту</t>
  </si>
  <si>
    <t xml:space="preserve">      баскетбол</t>
  </si>
  <si>
    <t xml:space="preserve">   у тому числі
      бадмінтон</t>
  </si>
  <si>
    <t xml:space="preserve">      бейсбол</t>
  </si>
  <si>
    <t xml:space="preserve">      бокс</t>
  </si>
  <si>
    <t xml:space="preserve">      боротьба вільна</t>
  </si>
  <si>
    <t xml:space="preserve">      боротьба греко-римська</t>
  </si>
  <si>
    <t xml:space="preserve">      важка атлетика</t>
  </si>
  <si>
    <t xml:space="preserve">      велосипедний спорт</t>
  </si>
  <si>
    <t>веслувальний слалом</t>
  </si>
  <si>
    <t>веслування академічне</t>
  </si>
  <si>
    <t>веслування на байдарках і каное</t>
  </si>
  <si>
    <t>вітрильний спорт</t>
  </si>
  <si>
    <t>водне поло</t>
  </si>
  <si>
    <t>волейбол</t>
  </si>
  <si>
    <t>волейбол пляжний</t>
  </si>
  <si>
    <t>гандбол</t>
  </si>
  <si>
    <t>гімнастика спортивна</t>
  </si>
  <si>
    <t>гімнастика художня</t>
  </si>
  <si>
    <t>гольф</t>
  </si>
  <si>
    <t>дзюдо</t>
  </si>
  <si>
    <t xml:space="preserve">карате </t>
  </si>
  <si>
    <t>кінний спорт</t>
  </si>
  <si>
    <t>легка атлетика</t>
  </si>
  <si>
    <t>плавання</t>
  </si>
  <si>
    <t>плавання синхронне</t>
  </si>
  <si>
    <t>регбі</t>
  </si>
  <si>
    <t>скелелазіння</t>
  </si>
  <si>
    <t>софтбол</t>
  </si>
  <si>
    <t>стрибки на батуті</t>
  </si>
  <si>
    <t>стрибки у воду</t>
  </si>
  <si>
    <t>стрільба з лука</t>
  </si>
  <si>
    <t>стрільба кульова</t>
  </si>
  <si>
    <t>стрільба стендова</t>
  </si>
  <si>
    <t>сучасне п'ятиборство</t>
  </si>
  <si>
    <t>теніс</t>
  </si>
  <si>
    <t>теніс настільний</t>
  </si>
  <si>
    <t>триатлон</t>
  </si>
  <si>
    <t>тхеквондо (ВТФ)</t>
  </si>
  <si>
    <t>фехтування</t>
  </si>
  <si>
    <t>футбол</t>
  </si>
  <si>
    <t>хокей на траві</t>
  </si>
  <si>
    <t xml:space="preserve">  у тому числі
    біатлон</t>
  </si>
  <si>
    <t>бобслей</t>
  </si>
  <si>
    <t>гірськолижний спорт</t>
  </si>
  <si>
    <t>ковзанярський спорт</t>
  </si>
  <si>
    <t>кьорлінг</t>
  </si>
  <si>
    <t>лижне двоборство</t>
  </si>
  <si>
    <t>лижні гонки</t>
  </si>
  <si>
    <t>санний спорт</t>
  </si>
  <si>
    <t>скелетон</t>
  </si>
  <si>
    <t>сноуборд</t>
  </si>
  <si>
    <t>стрибки на лижах з трампліна</t>
  </si>
  <si>
    <t>фігурне катання на ковзанах</t>
  </si>
  <si>
    <t>фристайл</t>
  </si>
  <si>
    <t>хокей з шайбою</t>
  </si>
  <si>
    <t>шорт-трек</t>
  </si>
  <si>
    <t xml:space="preserve">   у тому числі
    авіамодельний спорт</t>
  </si>
  <si>
    <t>автомобільний спорт</t>
  </si>
  <si>
    <t>автомодельний спорт</t>
  </si>
  <si>
    <t>айкідо</t>
  </si>
  <si>
    <t>аквабайк</t>
  </si>
  <si>
    <t>акробатичний рок-н-рол</t>
  </si>
  <si>
    <t>альпінізм</t>
  </si>
  <si>
    <t>американський футбол</t>
  </si>
  <si>
    <t>армспорт</t>
  </si>
  <si>
    <t>багатоборство тілоохоронців</t>
  </si>
  <si>
    <t>більярдний спорт</t>
  </si>
  <si>
    <t>богатирське багатоборство</t>
  </si>
  <si>
    <t>бодібілдинг</t>
  </si>
  <si>
    <t>бойове самбо</t>
  </si>
  <si>
    <t>боротьба Кураш</t>
  </si>
  <si>
    <t>боротьба на поясах</t>
  </si>
  <si>
    <t>боротьба на поясах Алиш</t>
  </si>
  <si>
    <t>боротьба самбо</t>
  </si>
  <si>
    <t>боулінг</t>
  </si>
  <si>
    <t>вейкбординг</t>
  </si>
  <si>
    <t>вертолітний спорт</t>
  </si>
  <si>
    <t>веслування на човнах "Дракон"</t>
  </si>
  <si>
    <t>військово-спортивні багатоборства</t>
  </si>
  <si>
    <t>воднолижний спорт</t>
  </si>
  <si>
    <t>водно-моторний спорт</t>
  </si>
  <si>
    <t>гирьовий спорт</t>
  </si>
  <si>
    <t>го</t>
  </si>
  <si>
    <t>годзю-рю карате</t>
  </si>
  <si>
    <t>голубиний спорт</t>
  </si>
  <si>
    <t>городковий спорт</t>
  </si>
  <si>
    <t>дартс</t>
  </si>
  <si>
    <t>дельтапланерний спорт</t>
  </si>
  <si>
    <t>джиу-джитсу</t>
  </si>
  <si>
    <t>естетична групова гімнастика</t>
  </si>
  <si>
    <t>змішані єдиноборства (ММА)</t>
  </si>
  <si>
    <t>карате JKA WF</t>
  </si>
  <si>
    <t>карате JKS</t>
  </si>
  <si>
    <t>карате WKC</t>
  </si>
  <si>
    <t>кікбоксинг ІСКА</t>
  </si>
  <si>
    <t>кікбоксинг WKA</t>
  </si>
  <si>
    <t>кікбоксинг WPKA</t>
  </si>
  <si>
    <t>кікбоксинг WАКО</t>
  </si>
  <si>
    <t>кікбоксинг ВТКА</t>
  </si>
  <si>
    <t>кіокушин карате</t>
  </si>
  <si>
    <t>кіокушинкай карате</t>
  </si>
  <si>
    <t>кіокушинкайкан карате</t>
  </si>
  <si>
    <t>кйокушінкаі карате унія</t>
  </si>
  <si>
    <t>козацький двобій</t>
  </si>
  <si>
    <t>комбат Дзю-Дзюцу</t>
  </si>
  <si>
    <t xml:space="preserve">        комбат самозахист ІСО</t>
  </si>
  <si>
    <t>косіки карате</t>
  </si>
  <si>
    <t>кунгфу</t>
  </si>
  <si>
    <t>літаковий спорт</t>
  </si>
  <si>
    <t>міні-гольф</t>
  </si>
  <si>
    <t>морські багатоборства</t>
  </si>
  <si>
    <t>мотоциклетний спорт</t>
  </si>
  <si>
    <t>панкратіон</t>
  </si>
  <si>
    <t>парапланерний спорт</t>
  </si>
  <si>
    <t>парашутний спорт</t>
  </si>
  <si>
    <t>пауерліфтинг</t>
  </si>
  <si>
    <t>практична стрільба</t>
  </si>
  <si>
    <t>пейнтбол</t>
  </si>
  <si>
    <t>перетягування канату</t>
  </si>
  <si>
    <t>петанк</t>
  </si>
  <si>
    <t>підводний спорт</t>
  </si>
  <si>
    <t>планерний спорт</t>
  </si>
  <si>
    <t>пляжний гандбол</t>
  </si>
  <si>
    <t>пляжний футбол</t>
  </si>
  <si>
    <t>повітроплавальний спорт</t>
  </si>
  <si>
    <t>пожежно-прикладний спорт</t>
  </si>
  <si>
    <t>поліатлон</t>
  </si>
  <si>
    <t>професійний бокс</t>
  </si>
  <si>
    <t>радіоспорт</t>
  </si>
  <si>
    <t>ракетомодельний спорт</t>
  </si>
  <si>
    <t>регбіліг</t>
  </si>
  <si>
    <t>риболовний спорт</t>
  </si>
  <si>
    <t>роликовий спорт</t>
  </si>
  <si>
    <t>рукопашний бій</t>
  </si>
  <si>
    <t>середньовічний бій</t>
  </si>
  <si>
    <t>сквош</t>
  </si>
  <si>
    <t>спорт із собаками</t>
  </si>
  <si>
    <t>спорт з літаючим диском</t>
  </si>
  <si>
    <t>спорт надлегких літальних апаратів</t>
  </si>
  <si>
    <t>спортивна аеробіка</t>
  </si>
  <si>
    <t>спортивна акробатика</t>
  </si>
  <si>
    <t>спортивне орієнтування</t>
  </si>
  <si>
    <t>спортивний бридж</t>
  </si>
  <si>
    <t>спортивний туризм</t>
  </si>
  <si>
    <t>спортивні танці</t>
  </si>
  <si>
    <t>спортінг</t>
  </si>
  <si>
    <t>стронгмен</t>
  </si>
  <si>
    <t>судномодельний спорт</t>
  </si>
  <si>
    <t>сумо</t>
  </si>
  <si>
    <t>таеквондо (ІТФ)</t>
  </si>
  <si>
    <t>таїландський бокс Муей Тай</t>
  </si>
  <si>
    <t>танцювальний спорт</t>
  </si>
  <si>
    <t>традиційне карате</t>
  </si>
  <si>
    <t>українська боротьба на поясах</t>
  </si>
  <si>
    <t>український рукопаш "Спас"</t>
  </si>
  <si>
    <t>універсальний бій</t>
  </si>
  <si>
    <t>ушу</t>
  </si>
  <si>
    <t>фітнес</t>
  </si>
  <si>
    <t>флорбол</t>
  </si>
  <si>
    <t>французький бокс Сават</t>
  </si>
  <si>
    <t>фрі-файт</t>
  </si>
  <si>
    <t>футзал</t>
  </si>
  <si>
    <t>фунакоші шотокан карате</t>
  </si>
  <si>
    <t>хортинг</t>
  </si>
  <si>
    <t>черліденг</t>
  </si>
  <si>
    <t>шахи</t>
  </si>
  <si>
    <t>шашки</t>
  </si>
  <si>
    <t>шотокан карате-до С.К.І.Ф.</t>
  </si>
  <si>
    <t xml:space="preserve">   у тому числі
    армспорт</t>
  </si>
  <si>
    <t>бадмінтон</t>
  </si>
  <si>
    <t>баскетбол</t>
  </si>
  <si>
    <t>баскетбол на візках</t>
  </si>
  <si>
    <t>біатлон</t>
  </si>
  <si>
    <t>боротьба вільна</t>
  </si>
  <si>
    <t>боротьба греко-римська</t>
  </si>
  <si>
    <t>бочча</t>
  </si>
  <si>
    <t>велосипедний спорт – трек</t>
  </si>
  <si>
    <t>велосипедний спорт – шосе</t>
  </si>
  <si>
    <t>волейбол сидячи</t>
  </si>
  <si>
    <t>голбол</t>
  </si>
  <si>
    <t>карате</t>
  </si>
  <si>
    <t>керлінг</t>
  </si>
  <si>
    <t>керлінг на візках</t>
  </si>
  <si>
    <t>лижні перегони</t>
  </si>
  <si>
    <t>параканое</t>
  </si>
  <si>
    <t>паратриатлон</t>
  </si>
  <si>
    <t>пляжний волейбол</t>
  </si>
  <si>
    <t>регбі на візках</t>
  </si>
  <si>
    <t>спортивні танці на візках</t>
  </si>
  <si>
    <t>теніс на візках</t>
  </si>
  <si>
    <t>тхеквондо</t>
  </si>
  <si>
    <t>фехтування на візках</t>
  </si>
  <si>
    <t xml:space="preserve">       загальноосвітні навчальні заклади</t>
  </si>
  <si>
    <t xml:space="preserve">       професійно-технічні навчальні заклади</t>
  </si>
  <si>
    <t xml:space="preserve">       позашкільні навчальні заклади</t>
  </si>
  <si>
    <t xml:space="preserve">       підприємства, установи, організації</t>
  </si>
  <si>
    <t xml:space="preserve">       організації, які здійснюють 
       фізкультурно-оздоровчу діяльність 
       за місцем проживання громадян </t>
  </si>
  <si>
    <t xml:space="preserve">          з них 
          фізкультурно-оздоровчі клуби</t>
  </si>
  <si>
    <t xml:space="preserve">       інші підприємства, установи, організації</t>
  </si>
  <si>
    <t>особи з інвалідністю</t>
  </si>
  <si>
    <t>Кількість членів відокремлених підрозділів національних спортивних федерацій, з них</t>
  </si>
  <si>
    <t>Мінмолодьспорт –
Держстату (по Україні та адміністративно-територіальних одиницях, по сільській місцевості, по об'єднаних територіальних громадах сіл, селищ, міст)</t>
  </si>
  <si>
    <t>Форма № 2-ФК 
(річна) 
                                                                   ЗАТВЕРДЖЕНО                                      Наказ Міністерства молоді та спорту України 
14 грудня 2015 року № 4611 
(у редакції наказу Міністерства молоді та спорту України 
від 14 листопада 2017 року
 № 4741)
за погодженням з Держстатом, ДРС, МОН, Міноборони, 
МВС, Національним комітетом спорту інвалідів України</t>
  </si>
  <si>
    <t xml:space="preserve">Органи управління освіти, підприємства, установи, організації, місцеві осередки фізкультурно-спортивних товариств, місцеві центри "Інваспорт", місцеві центри "Спорт для всіх" –
структурним підрозділам з фізичної культури та спорту
</t>
  </si>
  <si>
    <t xml:space="preserve">   відокремлених підрозділів національних спортивних федерацій</t>
  </si>
  <si>
    <t>до 05 січня</t>
  </si>
  <si>
    <t xml:space="preserve">   закладів вищої освіти</t>
  </si>
  <si>
    <t xml:space="preserve">Види спорту осіб з інвалідністю </t>
  </si>
  <si>
    <t>Кількість штатних працівників, усього</t>
  </si>
  <si>
    <t>Кількість спортивних споруд, усього</t>
  </si>
  <si>
    <t>Використано коштів, усього</t>
  </si>
  <si>
    <t>Кількість 
осіб, які займаються спортом, усього</t>
  </si>
  <si>
    <t>Кількість працівників фізичної культури і спорту, які проводять заняття,  усього</t>
  </si>
  <si>
    <t>Кількість осіб, які охоплені фізкультурно-оздоровчою діяльністю,  усього</t>
  </si>
  <si>
    <t>Кількість осіб,  які відвідують заняття (уроки) з фізичної культури (фізичного виховання),  усього</t>
  </si>
  <si>
    <t>235-63-64</t>
  </si>
  <si>
    <t>shevsport@shev.kmda.gov.ua</t>
  </si>
  <si>
    <t xml:space="preserve">Місцезнаходження/ Місце проживання:  01030, м.Київ, вул. Б. Хмельницького, 24. </t>
  </si>
  <si>
    <t>90</t>
  </si>
  <si>
    <t xml:space="preserve"> </t>
  </si>
  <si>
    <t>ДЮСШ Голосієво</t>
  </si>
  <si>
    <t>місцевих бюджетів</t>
  </si>
  <si>
    <t>ДЮСШ 24</t>
  </si>
  <si>
    <t>Кол. звязку</t>
  </si>
  <si>
    <t>ДЮСШ 7</t>
  </si>
  <si>
    <t>ДЮСШ    Армієць</t>
  </si>
  <si>
    <t>ДЮСШ 6</t>
  </si>
  <si>
    <t>ДЮСШ 20</t>
  </si>
  <si>
    <t>ДЮСШ Юність Києва</t>
  </si>
  <si>
    <t xml:space="preserve">Позабюджетні кошти </t>
  </si>
  <si>
    <t>СК Сокіл</t>
  </si>
  <si>
    <t>28</t>
  </si>
  <si>
    <t>НАСОА</t>
  </si>
  <si>
    <t>СК Старт</t>
  </si>
  <si>
    <t>районні бюд</t>
  </si>
  <si>
    <t>140</t>
  </si>
  <si>
    <t>Акад. адвок</t>
  </si>
  <si>
    <t>ДЮСШ Дерогіної</t>
  </si>
  <si>
    <t>ДЮСШ Динамо</t>
  </si>
  <si>
    <t>ДЮСШ Юний спартаківець</t>
  </si>
  <si>
    <t>ДЮСШ Регата</t>
  </si>
  <si>
    <t>КДЮСШ Чемпіон</t>
  </si>
  <si>
    <t>59</t>
  </si>
  <si>
    <t>ДЮСШ Лідер</t>
  </si>
  <si>
    <t>ДЮСШ Динамівець</t>
  </si>
  <si>
    <t>ДЮСШ Сюїта</t>
  </si>
  <si>
    <t>ДЮСШ Козак</t>
  </si>
  <si>
    <t>74</t>
  </si>
  <si>
    <t>ДЮСШ  Авангард</t>
  </si>
  <si>
    <t>ДЮСШ Авангард</t>
  </si>
  <si>
    <t>ДЮСШ Артем</t>
  </si>
  <si>
    <t>ДЮСШ Маяк Оболоні</t>
  </si>
  <si>
    <t>ПБК</t>
  </si>
  <si>
    <t>МБ</t>
  </si>
  <si>
    <t>РБ</t>
  </si>
  <si>
    <t>ДЮСШ Переможець</t>
  </si>
  <si>
    <t>ДЮСШ Стрімкий мяч</t>
  </si>
  <si>
    <t>ДЮСШ Автомобілісти</t>
  </si>
  <si>
    <t>ДЮСШ Сузіря</t>
  </si>
  <si>
    <t>ДЮСШ Віраж</t>
  </si>
  <si>
    <t>ДЮСШ Крижинка</t>
  </si>
  <si>
    <t>ДЮСШ Атлант</t>
  </si>
  <si>
    <t>ДЮСШ Аквалідер</t>
  </si>
  <si>
    <t>80</t>
  </si>
  <si>
    <t>40</t>
  </si>
  <si>
    <t>ДЮСШ Юний Динамівець</t>
  </si>
  <si>
    <t>ДЮСШ з баскетболу</t>
  </si>
  <si>
    <t>ДЮСШ з худ. гімнастики</t>
  </si>
  <si>
    <t>57</t>
  </si>
  <si>
    <t>ДЮСШ Старт</t>
  </si>
  <si>
    <t>ДЮСШ Дельфін</t>
  </si>
  <si>
    <r>
      <t xml:space="preserve">       спортивні зали площею не менше 162 м</t>
    </r>
    <r>
      <rPr>
        <vertAlign val="superscript"/>
        <sz val="9"/>
        <rFont val="Times New Roman"/>
        <family val="1"/>
      </rPr>
      <t>2</t>
    </r>
  </si>
  <si>
    <t xml:space="preserve">       заклади вищої освіти</t>
  </si>
  <si>
    <t xml:space="preserve">станом на 01 січня 2021 року </t>
  </si>
  <si>
    <t>ДЮСШ Тайфун</t>
  </si>
  <si>
    <t>ДЮСШ Центр</t>
  </si>
  <si>
    <t>ДЮСШ Шанс</t>
  </si>
  <si>
    <t>ДЮСШ Метеор</t>
  </si>
  <si>
    <t>ДЮСШ Ринг</t>
  </si>
  <si>
    <t>76</t>
  </si>
  <si>
    <t>Василь  ПРОДАНЧУК</t>
  </si>
  <si>
    <r>
      <t>Найменування/П.І.Б.:</t>
    </r>
    <r>
      <rPr>
        <b/>
        <sz val="13"/>
        <rFont val="Times New Roman"/>
        <family val="1"/>
      </rPr>
      <t xml:space="preserve"> Шевченківська районна в місті Києві державна адміністрація</t>
    </r>
  </si>
  <si>
    <t xml:space="preserve">Керівник (власник)/ Керівник апарату Шевченківської районної в місті Києві державної адміністрації                               </t>
  </si>
  <si>
    <t xml:space="preserve">В.о. начальника відділу молоді та спорту </t>
  </si>
  <si>
    <t>Ольга ВЯЗІНА</t>
  </si>
  <si>
    <t>Віталій  ЦАРАН</t>
  </si>
  <si>
    <t>№24</t>
  </si>
  <si>
    <t>№7</t>
  </si>
  <si>
    <t>№6</t>
  </si>
  <si>
    <t>№20</t>
  </si>
  <si>
    <t>Шанс</t>
  </si>
  <si>
    <t>Метеор</t>
  </si>
  <si>
    <t>Всього</t>
  </si>
  <si>
    <t>Регата</t>
  </si>
  <si>
    <t>Маяк Оболоні</t>
  </si>
  <si>
    <t>Стрімкий мяч</t>
  </si>
  <si>
    <t>Сузіря</t>
  </si>
  <si>
    <t>Автомобіліст</t>
  </si>
  <si>
    <t>Переможець</t>
  </si>
  <si>
    <t>Атлант</t>
  </si>
  <si>
    <t>Центр</t>
  </si>
  <si>
    <t>Артем</t>
  </si>
  <si>
    <t>Спорт гімнастика</t>
  </si>
  <si>
    <t xml:space="preserve">Авангард </t>
  </si>
  <si>
    <t>з баскетболу</t>
  </si>
  <si>
    <t>Динамівець</t>
  </si>
  <si>
    <t>Крижинка</t>
  </si>
  <si>
    <t>Старт</t>
  </si>
  <si>
    <t>Дельфін</t>
  </si>
  <si>
    <t>Юни спартаківець</t>
  </si>
  <si>
    <t>Дерюгіної</t>
  </si>
  <si>
    <t>Лідер</t>
  </si>
  <si>
    <t>Армієць</t>
  </si>
  <si>
    <t>Юність Києва</t>
  </si>
  <si>
    <t>Голосієво</t>
  </si>
  <si>
    <t>Динамо</t>
  </si>
  <si>
    <t>Тайфун</t>
  </si>
  <si>
    <t>Ринг</t>
  </si>
  <si>
    <t>Сюїта</t>
  </si>
  <si>
    <t>Козак</t>
  </si>
  <si>
    <t>Чемпіон</t>
  </si>
  <si>
    <t>Аквалідер</t>
  </si>
  <si>
    <t>Віраж</t>
  </si>
  <si>
    <t>Юний Динамівець</t>
  </si>
  <si>
    <t>Кадри</t>
  </si>
  <si>
    <t>ВСЬОГО</t>
  </si>
  <si>
    <t>М.П. (за наявністю)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</si>
</sst>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"/>
    <numFmt numFmtId="190" formatCode="#,##0&quot;₴&quot;"/>
    <numFmt numFmtId="191" formatCode="#,##0_₴"/>
    <numFmt numFmtId="192" formatCode="#,##0.00&quot;₴&quot;"/>
    <numFmt numFmtId="193" formatCode="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vertAlign val="superscript"/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49" fontId="1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49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/>
    </xf>
    <xf numFmtId="49" fontId="16" fillId="0" borderId="0" xfId="0" applyNumberFormat="1" applyFont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 vertical="top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1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justify" vertical="center"/>
    </xf>
    <xf numFmtId="49" fontId="11" fillId="0" borderId="11" xfId="0" applyNumberFormat="1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justify" vertical="center" wrapText="1"/>
    </xf>
    <xf numFmtId="49" fontId="11" fillId="0" borderId="21" xfId="0" applyNumberFormat="1" applyFont="1" applyFill="1" applyBorder="1" applyAlignment="1">
      <alignment horizontal="justify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21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7" fillId="0" borderId="16" xfId="0" applyFont="1" applyBorder="1" applyAlignment="1">
      <alignment horizontal="left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/>
    </xf>
    <xf numFmtId="0" fontId="16" fillId="0" borderId="2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5" fillId="0" borderId="0" xfId="0" applyNumberFormat="1" applyFont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8" fillId="0" borderId="0" xfId="0" applyNumberFormat="1" applyFont="1" applyBorder="1" applyAlignment="1">
      <alignment/>
    </xf>
    <xf numFmtId="0" fontId="1" fillId="0" borderId="17" xfId="42" applyBorder="1" applyAlignment="1" applyProtection="1">
      <alignment/>
      <protection/>
    </xf>
    <xf numFmtId="1" fontId="3" fillId="0" borderId="0" xfId="0" applyNumberFormat="1" applyFont="1" applyBorder="1" applyAlignment="1">
      <alignment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19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3" fillId="0" borderId="10" xfId="0" applyNumberFormat="1" applyFont="1" applyBorder="1" applyAlignment="1">
      <alignment/>
    </xf>
    <xf numFmtId="0" fontId="16" fillId="0" borderId="10" xfId="54" applyFont="1" applyFill="1" applyBorder="1" applyAlignment="1">
      <alignment horizontal="center"/>
      <protection/>
    </xf>
    <xf numFmtId="2" fontId="0" fillId="0" borderId="10" xfId="0" applyNumberFormat="1" applyFont="1" applyBorder="1" applyAlignment="1">
      <alignment/>
    </xf>
    <xf numFmtId="189" fontId="16" fillId="0" borderId="10" xfId="54" applyNumberFormat="1" applyFont="1" applyFill="1" applyBorder="1" applyAlignment="1">
      <alignment horizontal="center"/>
      <protection/>
    </xf>
    <xf numFmtId="0" fontId="8" fillId="0" borderId="10" xfId="54" applyFont="1" applyFill="1" applyBorder="1" applyAlignment="1">
      <alignment horizontal="center"/>
      <protection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19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/>
    </xf>
    <xf numFmtId="2" fontId="23" fillId="0" borderId="0" xfId="0" applyNumberFormat="1" applyFont="1" applyAlignment="1">
      <alignment horizontal="center"/>
    </xf>
    <xf numFmtId="0" fontId="16" fillId="0" borderId="22" xfId="0" applyFont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justify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3" fontId="24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13" xfId="0" applyNumberFormat="1" applyFont="1" applyFill="1" applyBorder="1" applyAlignment="1">
      <alignment horizontal="justify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justify"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indent="2"/>
    </xf>
    <xf numFmtId="0" fontId="14" fillId="0" borderId="10" xfId="0" applyFont="1" applyFill="1" applyBorder="1" applyAlignment="1">
      <alignment horizontal="left" wrapText="1" indent="1"/>
    </xf>
    <xf numFmtId="0" fontId="14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indent="2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20" xfId="0" applyNumberFormat="1" applyFont="1" applyBorder="1" applyAlignment="1">
      <alignment horizontal="right" vertical="center" wrapText="1"/>
    </xf>
    <xf numFmtId="4" fontId="18" fillId="0" borderId="25" xfId="0" applyNumberFormat="1" applyFont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3" fontId="15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left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2" fontId="0" fillId="34" borderId="10" xfId="0" applyNumberFormat="1" applyFill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/>
    </xf>
    <xf numFmtId="0" fontId="18" fillId="0" borderId="13" xfId="0" applyFont="1" applyBorder="1" applyAlignment="1">
      <alignment horizontal="justify" vertical="top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11" xfId="0" applyNumberFormat="1" applyFont="1" applyBorder="1" applyAlignment="1">
      <alignment horizontal="left" vertical="center" wrapText="1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/>
    </xf>
    <xf numFmtId="49" fontId="12" fillId="0" borderId="0" xfId="0" applyNumberFormat="1" applyFont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49" fontId="16" fillId="0" borderId="22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justify" vertical="center" wrapText="1"/>
    </xf>
    <xf numFmtId="49" fontId="11" fillId="0" borderId="12" xfId="0" applyNumberFormat="1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0" borderId="13" xfId="0" applyNumberFormat="1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9" fontId="11" fillId="0" borderId="14" xfId="0" applyNumberFormat="1" applyFont="1" applyFill="1" applyBorder="1" applyAlignment="1">
      <alignment horizontal="justify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1" fillId="33" borderId="11" xfId="0" applyFont="1" applyFill="1" applyBorder="1" applyAlignment="1">
      <alignment horizontal="justify" vertical="center" wrapText="1"/>
    </xf>
    <xf numFmtId="0" fontId="11" fillId="33" borderId="13" xfId="0" applyFont="1" applyFill="1" applyBorder="1" applyAlignment="1">
      <alignment horizontal="justify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/>
    </xf>
    <xf numFmtId="0" fontId="11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justify" vertical="center"/>
    </xf>
    <xf numFmtId="0" fontId="11" fillId="0" borderId="20" xfId="0" applyFont="1" applyFill="1" applyBorder="1" applyAlignment="1">
      <alignment horizontal="justify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textRotation="90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18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5 ФК_предложени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hevsport@shev.kmda.gov.ua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="112" zoomScaleNormal="90" zoomScaleSheetLayoutView="112" zoomScalePageLayoutView="0" workbookViewId="0" topLeftCell="A22">
      <selection activeCell="J11" sqref="J11:K11"/>
    </sheetView>
  </sheetViews>
  <sheetFormatPr defaultColWidth="9.00390625" defaultRowHeight="12.75"/>
  <cols>
    <col min="9" max="9" width="11.00390625" style="0" customWidth="1"/>
    <col min="11" max="11" width="8.75390625" style="0" customWidth="1"/>
    <col min="12" max="12" width="4.75390625" style="0" customWidth="1"/>
    <col min="13" max="13" width="4.375" style="0" customWidth="1"/>
    <col min="14" max="14" width="5.00390625" style="0" customWidth="1"/>
    <col min="15" max="15" width="4.875" style="0" customWidth="1"/>
    <col min="16" max="16" width="4.375" style="0" customWidth="1"/>
    <col min="17" max="17" width="4.75390625" style="0" customWidth="1"/>
    <col min="18" max="18" width="4.25390625" style="0" customWidth="1"/>
    <col min="19" max="19" width="4.75390625" style="0" customWidth="1"/>
  </cols>
  <sheetData>
    <row r="1" spans="8:19" ht="15">
      <c r="H1" s="276" t="s">
        <v>381</v>
      </c>
      <c r="I1" s="276"/>
      <c r="J1" s="276"/>
      <c r="K1" s="277"/>
      <c r="L1" s="80">
        <v>3</v>
      </c>
      <c r="M1" s="80">
        <v>7</v>
      </c>
      <c r="N1" s="80">
        <v>4</v>
      </c>
      <c r="O1" s="80">
        <v>0</v>
      </c>
      <c r="P1" s="80">
        <v>5</v>
      </c>
      <c r="Q1" s="80">
        <v>1</v>
      </c>
      <c r="R1" s="80">
        <v>1</v>
      </c>
      <c r="S1" s="80">
        <v>1</v>
      </c>
    </row>
    <row r="3" spans="6:10" ht="15.75">
      <c r="F3" s="25"/>
      <c r="G3" s="278" t="s">
        <v>293</v>
      </c>
      <c r="H3" s="278"/>
      <c r="I3" s="278"/>
      <c r="J3" s="25"/>
    </row>
    <row r="4" spans="6:10" ht="15.75">
      <c r="F4" s="278" t="s">
        <v>294</v>
      </c>
      <c r="G4" s="278"/>
      <c r="H4" s="278"/>
      <c r="I4" s="278"/>
      <c r="J4" s="278"/>
    </row>
    <row r="5" spans="6:10" ht="18.75" customHeight="1">
      <c r="F5" s="279" t="s">
        <v>739</v>
      </c>
      <c r="G5" s="279"/>
      <c r="H5" s="279"/>
      <c r="I5" s="279"/>
      <c r="J5" s="279"/>
    </row>
    <row r="7" spans="1:19" s="58" customFormat="1" ht="18.75" customHeight="1">
      <c r="A7" s="271" t="s">
        <v>295</v>
      </c>
      <c r="B7" s="280"/>
      <c r="C7" s="280"/>
      <c r="D7" s="280"/>
      <c r="E7" s="280"/>
      <c r="F7" s="280"/>
      <c r="G7" s="280"/>
      <c r="H7" s="280"/>
      <c r="I7" s="272"/>
      <c r="J7" s="281" t="s">
        <v>423</v>
      </c>
      <c r="K7" s="282"/>
      <c r="M7" s="283" t="s">
        <v>668</v>
      </c>
      <c r="N7" s="283"/>
      <c r="O7" s="283"/>
      <c r="P7" s="283"/>
      <c r="Q7" s="283"/>
      <c r="R7" s="283"/>
      <c r="S7" s="59"/>
    </row>
    <row r="8" spans="1:19" s="58" customFormat="1" ht="30" customHeight="1">
      <c r="A8" s="255" t="s">
        <v>457</v>
      </c>
      <c r="B8" s="256"/>
      <c r="C8" s="256"/>
      <c r="D8" s="256"/>
      <c r="E8" s="256"/>
      <c r="F8" s="256"/>
      <c r="G8" s="256"/>
      <c r="H8" s="256"/>
      <c r="I8" s="257"/>
      <c r="J8" s="258" t="s">
        <v>671</v>
      </c>
      <c r="K8" s="259"/>
      <c r="M8" s="283"/>
      <c r="N8" s="283"/>
      <c r="O8" s="283"/>
      <c r="P8" s="283"/>
      <c r="Q8" s="283"/>
      <c r="R8" s="283"/>
      <c r="S8" s="59"/>
    </row>
    <row r="9" spans="1:19" s="58" customFormat="1" ht="29.25" customHeight="1">
      <c r="A9" s="255" t="s">
        <v>458</v>
      </c>
      <c r="B9" s="285"/>
      <c r="C9" s="285"/>
      <c r="D9" s="285"/>
      <c r="E9" s="285"/>
      <c r="F9" s="285"/>
      <c r="G9" s="285"/>
      <c r="H9" s="285"/>
      <c r="I9" s="286"/>
      <c r="J9" s="260"/>
      <c r="K9" s="261"/>
      <c r="M9" s="283"/>
      <c r="N9" s="283"/>
      <c r="O9" s="283"/>
      <c r="P9" s="283"/>
      <c r="Q9" s="283"/>
      <c r="R9" s="283"/>
      <c r="S9" s="59"/>
    </row>
    <row r="10" spans="1:19" s="58" customFormat="1" ht="48" customHeight="1">
      <c r="A10" s="255" t="s">
        <v>669</v>
      </c>
      <c r="B10" s="256"/>
      <c r="C10" s="256"/>
      <c r="D10" s="256"/>
      <c r="E10" s="256"/>
      <c r="F10" s="256"/>
      <c r="G10" s="256"/>
      <c r="H10" s="256"/>
      <c r="I10" s="257"/>
      <c r="J10" s="284" t="s">
        <v>296</v>
      </c>
      <c r="K10" s="284"/>
      <c r="M10" s="283"/>
      <c r="N10" s="283"/>
      <c r="O10" s="283"/>
      <c r="P10" s="283"/>
      <c r="Q10" s="283"/>
      <c r="R10" s="283"/>
      <c r="S10" s="59"/>
    </row>
    <row r="11" spans="1:19" s="58" customFormat="1" ht="91.5" customHeight="1">
      <c r="A11" s="255" t="s">
        <v>459</v>
      </c>
      <c r="B11" s="256"/>
      <c r="C11" s="256"/>
      <c r="D11" s="256"/>
      <c r="E11" s="256"/>
      <c r="F11" s="256"/>
      <c r="G11" s="256"/>
      <c r="H11" s="256"/>
      <c r="I11" s="257"/>
      <c r="J11" s="462" t="s">
        <v>297</v>
      </c>
      <c r="K11" s="463"/>
      <c r="M11" s="283"/>
      <c r="N11" s="283"/>
      <c r="O11" s="283"/>
      <c r="P11" s="283"/>
      <c r="Q11" s="283"/>
      <c r="R11" s="283"/>
      <c r="S11" s="59"/>
    </row>
    <row r="12" spans="1:19" s="58" customFormat="1" ht="47.25" customHeight="1">
      <c r="A12" s="255" t="s">
        <v>384</v>
      </c>
      <c r="B12" s="256"/>
      <c r="C12" s="256"/>
      <c r="D12" s="256"/>
      <c r="E12" s="256"/>
      <c r="F12" s="256"/>
      <c r="G12" s="256"/>
      <c r="H12" s="256"/>
      <c r="I12" s="257"/>
      <c r="J12" s="271" t="s">
        <v>298</v>
      </c>
      <c r="K12" s="272"/>
      <c r="M12" s="283"/>
      <c r="N12" s="283"/>
      <c r="O12" s="283"/>
      <c r="P12" s="283"/>
      <c r="Q12" s="283"/>
      <c r="R12" s="283"/>
      <c r="S12" s="59"/>
    </row>
    <row r="13" spans="1:19" s="58" customFormat="1" ht="78" customHeight="1">
      <c r="A13" s="255" t="s">
        <v>402</v>
      </c>
      <c r="B13" s="285"/>
      <c r="C13" s="285"/>
      <c r="D13" s="285"/>
      <c r="E13" s="285"/>
      <c r="F13" s="285"/>
      <c r="G13" s="285"/>
      <c r="H13" s="285"/>
      <c r="I13" s="286"/>
      <c r="J13" s="271" t="s">
        <v>299</v>
      </c>
      <c r="K13" s="272"/>
      <c r="M13" s="283"/>
      <c r="N13" s="283"/>
      <c r="O13" s="283"/>
      <c r="P13" s="283"/>
      <c r="Q13" s="283"/>
      <c r="R13" s="283"/>
      <c r="S13" s="59"/>
    </row>
    <row r="14" spans="1:19" s="58" customFormat="1" ht="49.5" customHeight="1">
      <c r="A14" s="255" t="s">
        <v>667</v>
      </c>
      <c r="B14" s="256"/>
      <c r="C14" s="256"/>
      <c r="D14" s="256"/>
      <c r="E14" s="256"/>
      <c r="F14" s="256"/>
      <c r="G14" s="256"/>
      <c r="H14" s="256"/>
      <c r="I14" s="257"/>
      <c r="J14" s="271" t="s">
        <v>300</v>
      </c>
      <c r="K14" s="272"/>
      <c r="M14" s="59"/>
      <c r="N14" s="59"/>
      <c r="O14" s="59"/>
      <c r="P14" s="59"/>
      <c r="Q14" s="59"/>
      <c r="R14" s="59"/>
      <c r="S14" s="59"/>
    </row>
    <row r="15" ht="8.25" customHeight="1">
      <c r="M15" s="60"/>
    </row>
    <row r="16" spans="1:11" ht="12.75" customHeight="1">
      <c r="A16" s="273" t="s">
        <v>460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21.75" customHeight="1">
      <c r="A17" s="262" t="s">
        <v>747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4"/>
    </row>
    <row r="18" spans="1:11" ht="17.25" customHeight="1">
      <c r="A18" s="262" t="s">
        <v>683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4"/>
    </row>
    <row r="19" spans="1:11" ht="18.75" customHeight="1">
      <c r="A19" s="265" t="s">
        <v>301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7"/>
    </row>
    <row r="20" spans="1:11" ht="22.5" customHeight="1">
      <c r="A20" s="268" t="s">
        <v>450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70"/>
    </row>
  </sheetData>
  <sheetProtection/>
  <mergeCells count="25">
    <mergeCell ref="M7:R13"/>
    <mergeCell ref="A10:I10"/>
    <mergeCell ref="A11:I11"/>
    <mergeCell ref="J11:K11"/>
    <mergeCell ref="A12:I12"/>
    <mergeCell ref="J12:K12"/>
    <mergeCell ref="J10:K10"/>
    <mergeCell ref="A9:I9"/>
    <mergeCell ref="A13:I13"/>
    <mergeCell ref="J13:K13"/>
    <mergeCell ref="H1:K1"/>
    <mergeCell ref="G3:I3"/>
    <mergeCell ref="F4:J4"/>
    <mergeCell ref="F5:J5"/>
    <mergeCell ref="A7:I7"/>
    <mergeCell ref="J7:K7"/>
    <mergeCell ref="A8:I8"/>
    <mergeCell ref="J8:K9"/>
    <mergeCell ref="A18:K18"/>
    <mergeCell ref="A19:K19"/>
    <mergeCell ref="A20:K20"/>
    <mergeCell ref="A14:I14"/>
    <mergeCell ref="J14:K14"/>
    <mergeCell ref="A16:K16"/>
    <mergeCell ref="A17:K1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SheetLayoutView="100" zoomScalePageLayoutView="0" workbookViewId="0" topLeftCell="A19">
      <selection activeCell="C53" sqref="C53"/>
    </sheetView>
  </sheetViews>
  <sheetFormatPr defaultColWidth="8.875" defaultRowHeight="12.75"/>
  <cols>
    <col min="1" max="2" width="2.875" style="15" customWidth="1"/>
    <col min="3" max="3" width="50.625" style="15" customWidth="1"/>
    <col min="4" max="4" width="5.00390625" style="15" customWidth="1"/>
    <col min="5" max="5" width="12.375" style="15" customWidth="1"/>
    <col min="6" max="6" width="11.75390625" style="15" customWidth="1"/>
    <col min="7" max="7" width="24.875" style="15" customWidth="1"/>
    <col min="8" max="8" width="8.875" style="15" customWidth="1"/>
    <col min="9" max="9" width="11.125" style="15" customWidth="1"/>
    <col min="10" max="16384" width="8.875" style="15" customWidth="1"/>
  </cols>
  <sheetData>
    <row r="1" spans="1:7" ht="14.25" customHeight="1">
      <c r="A1" s="297" t="s">
        <v>385</v>
      </c>
      <c r="B1" s="297"/>
      <c r="C1" s="297"/>
      <c r="D1" s="297"/>
      <c r="E1" s="297"/>
      <c r="F1" s="297"/>
      <c r="G1" s="297"/>
    </row>
    <row r="2" s="25" customFormat="1" ht="15.75" customHeight="1"/>
    <row r="3" spans="1:7" s="25" customFormat="1" ht="2.25" customHeight="1" hidden="1">
      <c r="A3" s="301" t="s">
        <v>386</v>
      </c>
      <c r="B3" s="301"/>
      <c r="C3" s="301"/>
      <c r="D3" s="301"/>
      <c r="E3" s="301"/>
      <c r="F3" s="301"/>
      <c r="G3" s="301"/>
    </row>
    <row r="4" s="25" customFormat="1" ht="13.5" customHeight="1">
      <c r="G4" s="33" t="s">
        <v>292</v>
      </c>
    </row>
    <row r="5" spans="1:7" s="25" customFormat="1" ht="12.75" customHeight="1">
      <c r="A5" s="298"/>
      <c r="B5" s="298"/>
      <c r="C5" s="298"/>
      <c r="D5" s="299" t="s">
        <v>0</v>
      </c>
      <c r="E5" s="300" t="s">
        <v>674</v>
      </c>
      <c r="F5" s="304" t="s">
        <v>331</v>
      </c>
      <c r="G5" s="305"/>
    </row>
    <row r="6" spans="1:7" s="25" customFormat="1" ht="22.5" customHeight="1">
      <c r="A6" s="298"/>
      <c r="B6" s="298"/>
      <c r="C6" s="298"/>
      <c r="D6" s="299"/>
      <c r="E6" s="300"/>
      <c r="F6" s="66" t="s">
        <v>425</v>
      </c>
      <c r="G6" s="66" t="s">
        <v>426</v>
      </c>
    </row>
    <row r="7" spans="1:9" s="28" customFormat="1" ht="16.5" customHeight="1">
      <c r="A7" s="291" t="s">
        <v>343</v>
      </c>
      <c r="B7" s="292"/>
      <c r="C7" s="293"/>
      <c r="D7" s="64" t="s">
        <v>344</v>
      </c>
      <c r="E7" s="65">
        <v>1</v>
      </c>
      <c r="F7" s="66">
        <v>2</v>
      </c>
      <c r="G7" s="65">
        <v>3</v>
      </c>
      <c r="H7" s="134"/>
      <c r="I7" s="61"/>
    </row>
    <row r="8" spans="1:9" s="28" customFormat="1" ht="13.5" customHeight="1">
      <c r="A8" s="294" t="s">
        <v>302</v>
      </c>
      <c r="B8" s="295"/>
      <c r="C8" s="296"/>
      <c r="D8" s="67">
        <v>1</v>
      </c>
      <c r="E8" s="68">
        <f>E9+E10+E11+E12++E13+E15+E16+E17+E21+E27+E28+E29+E32+E36+E37+E38</f>
        <v>916</v>
      </c>
      <c r="F8" s="68">
        <f>F9+F10+F11+F12+F13+F15+F16+F17+F21+F27+F28+F29+F32+F36+F37+F38</f>
        <v>410</v>
      </c>
      <c r="G8" s="68">
        <f>G9+G10+G11+G12+G13+G15+G16+G17+G21+G27+G28+G29+G32+G36+G37+G38</f>
        <v>779</v>
      </c>
      <c r="H8" s="27"/>
      <c r="I8" s="27"/>
    </row>
    <row r="9" spans="1:9" s="28" customFormat="1" ht="23.25" customHeight="1">
      <c r="A9" s="93"/>
      <c r="B9" s="302" t="s">
        <v>319</v>
      </c>
      <c r="C9" s="303"/>
      <c r="D9" s="69" t="s">
        <v>17</v>
      </c>
      <c r="E9" s="68">
        <v>44</v>
      </c>
      <c r="F9" s="68">
        <v>42</v>
      </c>
      <c r="G9" s="68">
        <v>42</v>
      </c>
      <c r="H9" s="63"/>
      <c r="I9" s="27"/>
    </row>
    <row r="10" spans="1:9" s="28" customFormat="1" ht="27" customHeight="1">
      <c r="A10" s="94"/>
      <c r="B10" s="302" t="s">
        <v>320</v>
      </c>
      <c r="C10" s="303"/>
      <c r="D10" s="69" t="s">
        <v>52</v>
      </c>
      <c r="E10" s="68">
        <v>114</v>
      </c>
      <c r="F10" s="68">
        <v>53</v>
      </c>
      <c r="G10" s="68">
        <v>97</v>
      </c>
      <c r="H10" s="63"/>
      <c r="I10" s="27"/>
    </row>
    <row r="11" spans="1:9" s="28" customFormat="1" ht="17.25" customHeight="1">
      <c r="A11" s="94"/>
      <c r="B11" s="302" t="s">
        <v>321</v>
      </c>
      <c r="C11" s="303"/>
      <c r="D11" s="69" t="s">
        <v>62</v>
      </c>
      <c r="E11" s="68"/>
      <c r="F11" s="68"/>
      <c r="G11" s="68"/>
      <c r="H11" s="63"/>
      <c r="I11" s="27"/>
    </row>
    <row r="12" spans="1:9" s="28" customFormat="1" ht="17.25" customHeight="1">
      <c r="A12" s="94"/>
      <c r="B12" s="302" t="s">
        <v>672</v>
      </c>
      <c r="C12" s="303"/>
      <c r="D12" s="69" t="s">
        <v>176</v>
      </c>
      <c r="E12" s="68">
        <v>52</v>
      </c>
      <c r="F12" s="68">
        <v>20</v>
      </c>
      <c r="G12" s="68">
        <v>52</v>
      </c>
      <c r="H12" s="63"/>
      <c r="I12" s="27"/>
    </row>
    <row r="13" spans="1:9" s="28" customFormat="1" ht="17.25" customHeight="1">
      <c r="A13" s="94"/>
      <c r="B13" s="302" t="s">
        <v>322</v>
      </c>
      <c r="C13" s="303"/>
      <c r="D13" s="69" t="s">
        <v>133</v>
      </c>
      <c r="E13" s="68">
        <v>160</v>
      </c>
      <c r="F13" s="68">
        <v>76</v>
      </c>
      <c r="G13" s="68">
        <v>109</v>
      </c>
      <c r="H13" s="63"/>
      <c r="I13" s="27"/>
    </row>
    <row r="14" spans="1:9" s="28" customFormat="1" ht="24.75" customHeight="1">
      <c r="A14" s="95" t="s">
        <v>349</v>
      </c>
      <c r="B14" s="96"/>
      <c r="C14" s="166" t="s">
        <v>360</v>
      </c>
      <c r="D14" s="69" t="s">
        <v>134</v>
      </c>
      <c r="E14" s="68">
        <v>160</v>
      </c>
      <c r="F14" s="68">
        <v>76</v>
      </c>
      <c r="G14" s="68">
        <v>109</v>
      </c>
      <c r="H14" s="63"/>
      <c r="I14" s="27"/>
    </row>
    <row r="15" spans="1:9" s="28" customFormat="1" ht="38.25" customHeight="1">
      <c r="A15" s="97"/>
      <c r="B15" s="302" t="s">
        <v>455</v>
      </c>
      <c r="C15" s="303"/>
      <c r="D15" s="69" t="s">
        <v>177</v>
      </c>
      <c r="E15" s="167">
        <v>2</v>
      </c>
      <c r="F15" s="167">
        <v>1</v>
      </c>
      <c r="G15" s="167">
        <v>2</v>
      </c>
      <c r="H15" s="63"/>
      <c r="I15" s="63" t="s">
        <v>303</v>
      </c>
    </row>
    <row r="16" spans="1:9" s="35" customFormat="1" ht="18" customHeight="1">
      <c r="A16" s="94"/>
      <c r="B16" s="302" t="s">
        <v>336</v>
      </c>
      <c r="C16" s="303"/>
      <c r="D16" s="69" t="s">
        <v>178</v>
      </c>
      <c r="E16" s="68">
        <v>18</v>
      </c>
      <c r="F16" s="68">
        <v>6</v>
      </c>
      <c r="G16" s="68">
        <v>9</v>
      </c>
      <c r="H16" s="34"/>
      <c r="I16" s="34"/>
    </row>
    <row r="17" spans="1:9" ht="16.5" customHeight="1">
      <c r="A17" s="94"/>
      <c r="B17" s="302" t="s">
        <v>370</v>
      </c>
      <c r="C17" s="303"/>
      <c r="D17" s="69" t="s">
        <v>179</v>
      </c>
      <c r="E17" s="68">
        <f>E18+E19+E20</f>
        <v>43</v>
      </c>
      <c r="F17" s="68">
        <f>F18+F19+F20</f>
        <v>25</v>
      </c>
      <c r="G17" s="68">
        <f>G18+G19+G20</f>
        <v>13</v>
      </c>
      <c r="H17" s="63"/>
      <c r="I17" s="14"/>
    </row>
    <row r="18" spans="1:9" ht="26.25" customHeight="1">
      <c r="A18" s="91"/>
      <c r="B18" s="98"/>
      <c r="C18" s="92" t="s">
        <v>369</v>
      </c>
      <c r="D18" s="69" t="s">
        <v>11</v>
      </c>
      <c r="E18" s="68">
        <v>15</v>
      </c>
      <c r="F18" s="68">
        <v>6</v>
      </c>
      <c r="G18" s="68">
        <v>5</v>
      </c>
      <c r="H18" s="63"/>
      <c r="I18" s="14"/>
    </row>
    <row r="19" spans="1:9" ht="26.25" customHeight="1">
      <c r="A19" s="93"/>
      <c r="B19" s="57"/>
      <c r="C19" s="99" t="s">
        <v>361</v>
      </c>
      <c r="D19" s="69" t="s">
        <v>12</v>
      </c>
      <c r="E19" s="68">
        <v>27</v>
      </c>
      <c r="F19" s="68">
        <v>18</v>
      </c>
      <c r="G19" s="68">
        <v>7</v>
      </c>
      <c r="H19" s="63"/>
      <c r="I19" s="14"/>
    </row>
    <row r="20" spans="1:9" ht="15.75" customHeight="1">
      <c r="A20" s="94"/>
      <c r="B20" s="100"/>
      <c r="C20" s="62" t="s">
        <v>362</v>
      </c>
      <c r="D20" s="69" t="s">
        <v>271</v>
      </c>
      <c r="E20" s="68">
        <v>1</v>
      </c>
      <c r="F20" s="68">
        <v>1</v>
      </c>
      <c r="G20" s="68">
        <v>1</v>
      </c>
      <c r="H20" s="63"/>
      <c r="I20" s="14"/>
    </row>
    <row r="21" spans="1:9" ht="27" customHeight="1">
      <c r="A21" s="90"/>
      <c r="B21" s="302" t="s">
        <v>339</v>
      </c>
      <c r="C21" s="303"/>
      <c r="D21" s="69" t="s">
        <v>180</v>
      </c>
      <c r="E21" s="68">
        <v>2</v>
      </c>
      <c r="F21" s="68">
        <v>1</v>
      </c>
      <c r="G21" s="68">
        <v>1</v>
      </c>
      <c r="H21" s="63"/>
      <c r="I21" s="14"/>
    </row>
    <row r="22" spans="1:9" s="17" customFormat="1" ht="27.75" customHeight="1">
      <c r="A22" s="90"/>
      <c r="B22" s="168"/>
      <c r="C22" s="62" t="s">
        <v>363</v>
      </c>
      <c r="D22" s="69" t="s">
        <v>278</v>
      </c>
      <c r="E22" s="68"/>
      <c r="F22" s="68"/>
      <c r="G22" s="68"/>
      <c r="H22" s="169"/>
      <c r="I22" s="16"/>
    </row>
    <row r="23" spans="1:9" s="17" customFormat="1" ht="15.75" customHeight="1">
      <c r="A23" s="49"/>
      <c r="B23" s="163"/>
      <c r="C23" s="70" t="s">
        <v>327</v>
      </c>
      <c r="D23" s="69" t="s">
        <v>279</v>
      </c>
      <c r="E23" s="68"/>
      <c r="F23" s="68"/>
      <c r="G23" s="68"/>
      <c r="H23" s="169"/>
      <c r="I23" s="16"/>
    </row>
    <row r="24" spans="1:9" s="17" customFormat="1" ht="15" customHeight="1">
      <c r="A24" s="101"/>
      <c r="B24" s="170"/>
      <c r="C24" s="99" t="s">
        <v>364</v>
      </c>
      <c r="D24" s="171" t="s">
        <v>345</v>
      </c>
      <c r="E24" s="68">
        <v>2</v>
      </c>
      <c r="F24" s="68">
        <v>1</v>
      </c>
      <c r="G24" s="68">
        <v>1</v>
      </c>
      <c r="H24" s="169"/>
      <c r="I24" s="16"/>
    </row>
    <row r="25" spans="1:9" s="17" customFormat="1" ht="15" customHeight="1">
      <c r="A25" s="90"/>
      <c r="B25" s="168"/>
      <c r="C25" s="62" t="s">
        <v>365</v>
      </c>
      <c r="D25" s="69" t="s">
        <v>346</v>
      </c>
      <c r="E25" s="68"/>
      <c r="F25" s="68"/>
      <c r="G25" s="68"/>
      <c r="H25" s="169"/>
      <c r="I25" s="16"/>
    </row>
    <row r="26" spans="1:9" s="17" customFormat="1" ht="15" customHeight="1">
      <c r="A26" s="90"/>
      <c r="B26" s="168"/>
      <c r="C26" s="62" t="s">
        <v>451</v>
      </c>
      <c r="D26" s="69" t="s">
        <v>427</v>
      </c>
      <c r="E26" s="68"/>
      <c r="F26" s="68"/>
      <c r="G26" s="68"/>
      <c r="H26" s="169"/>
      <c r="I26" s="16"/>
    </row>
    <row r="27" spans="1:9" s="17" customFormat="1" ht="24" customHeight="1">
      <c r="A27" s="94"/>
      <c r="B27" s="302" t="s">
        <v>340</v>
      </c>
      <c r="C27" s="303"/>
      <c r="D27" s="172">
        <v>11</v>
      </c>
      <c r="E27" s="68">
        <v>1</v>
      </c>
      <c r="F27" s="68"/>
      <c r="G27" s="68">
        <v>1</v>
      </c>
      <c r="H27" s="169"/>
      <c r="I27" s="16"/>
    </row>
    <row r="28" spans="1:9" ht="25.5" customHeight="1">
      <c r="A28" s="94"/>
      <c r="B28" s="306" t="s">
        <v>670</v>
      </c>
      <c r="C28" s="307"/>
      <c r="D28" s="173">
        <v>12</v>
      </c>
      <c r="E28" s="68"/>
      <c r="F28" s="68"/>
      <c r="G28" s="68"/>
      <c r="H28" s="63"/>
      <c r="I28" s="14"/>
    </row>
    <row r="29" spans="1:9" ht="27" customHeight="1">
      <c r="A29" s="94"/>
      <c r="B29" s="302" t="s">
        <v>337</v>
      </c>
      <c r="C29" s="303"/>
      <c r="D29" s="69" t="s">
        <v>183</v>
      </c>
      <c r="E29" s="68">
        <v>472</v>
      </c>
      <c r="F29" s="68">
        <v>186</v>
      </c>
      <c r="G29" s="68">
        <v>446</v>
      </c>
      <c r="H29" s="63"/>
      <c r="I29" s="14"/>
    </row>
    <row r="30" spans="1:9" ht="43.5" customHeight="1">
      <c r="A30" s="102"/>
      <c r="B30" s="174"/>
      <c r="C30" s="70" t="s">
        <v>366</v>
      </c>
      <c r="D30" s="175" t="s">
        <v>347</v>
      </c>
      <c r="E30" s="218"/>
      <c r="F30" s="218"/>
      <c r="G30" s="218"/>
      <c r="H30" s="63"/>
      <c r="I30" s="14"/>
    </row>
    <row r="31" spans="1:9" ht="42" customHeight="1">
      <c r="A31" s="93"/>
      <c r="B31" s="57"/>
      <c r="C31" s="99" t="s">
        <v>367</v>
      </c>
      <c r="D31" s="69" t="s">
        <v>348</v>
      </c>
      <c r="E31" s="218"/>
      <c r="F31" s="218"/>
      <c r="G31" s="218"/>
      <c r="H31" s="63"/>
      <c r="I31" s="14"/>
    </row>
    <row r="32" spans="1:9" ht="20.25" customHeight="1">
      <c r="A32" s="94"/>
      <c r="B32" s="302" t="s">
        <v>338</v>
      </c>
      <c r="C32" s="303"/>
      <c r="D32" s="69" t="s">
        <v>184</v>
      </c>
      <c r="E32" s="68">
        <v>4</v>
      </c>
      <c r="F32" s="68"/>
      <c r="G32" s="68">
        <v>4</v>
      </c>
      <c r="H32" s="63"/>
      <c r="I32" s="14"/>
    </row>
    <row r="33" spans="1:9" ht="37.5" customHeight="1">
      <c r="A33" s="94"/>
      <c r="B33" s="100"/>
      <c r="C33" s="62" t="s">
        <v>406</v>
      </c>
      <c r="D33" s="69" t="s">
        <v>429</v>
      </c>
      <c r="E33" s="68"/>
      <c r="F33" s="68"/>
      <c r="G33" s="68"/>
      <c r="H33" s="63"/>
      <c r="I33" s="14"/>
    </row>
    <row r="34" spans="1:9" ht="35.25" customHeight="1">
      <c r="A34" s="94"/>
      <c r="B34" s="100"/>
      <c r="C34" s="62" t="s">
        <v>407</v>
      </c>
      <c r="D34" s="69" t="s">
        <v>430</v>
      </c>
      <c r="E34" s="68"/>
      <c r="F34" s="68"/>
      <c r="G34" s="68"/>
      <c r="H34" s="63"/>
      <c r="I34" s="14"/>
    </row>
    <row r="35" spans="1:9" ht="25.5" customHeight="1">
      <c r="A35" s="94"/>
      <c r="B35" s="100"/>
      <c r="C35" s="62" t="s">
        <v>408</v>
      </c>
      <c r="D35" s="69" t="s">
        <v>431</v>
      </c>
      <c r="E35" s="68"/>
      <c r="F35" s="68"/>
      <c r="G35" s="68"/>
      <c r="H35" s="63"/>
      <c r="I35" s="14"/>
    </row>
    <row r="36" spans="1:9" ht="26.25" customHeight="1">
      <c r="A36" s="102"/>
      <c r="B36" s="302" t="s">
        <v>432</v>
      </c>
      <c r="C36" s="303"/>
      <c r="D36" s="176">
        <v>15</v>
      </c>
      <c r="E36" s="177"/>
      <c r="F36" s="178"/>
      <c r="G36" s="178"/>
      <c r="H36" s="63"/>
      <c r="I36" s="14"/>
    </row>
    <row r="37" spans="1:9" ht="25.5" customHeight="1">
      <c r="A37" s="102"/>
      <c r="B37" s="302" t="s">
        <v>341</v>
      </c>
      <c r="C37" s="303"/>
      <c r="D37" s="179">
        <v>16</v>
      </c>
      <c r="E37" s="180">
        <v>1</v>
      </c>
      <c r="F37" s="181"/>
      <c r="G37" s="181">
        <v>1</v>
      </c>
      <c r="H37" s="63"/>
      <c r="I37" s="14"/>
    </row>
    <row r="38" spans="1:9" ht="15.75" customHeight="1">
      <c r="A38" s="103"/>
      <c r="B38" s="308" t="s">
        <v>368</v>
      </c>
      <c r="C38" s="309"/>
      <c r="D38" s="172">
        <v>17</v>
      </c>
      <c r="E38" s="181">
        <v>3</v>
      </c>
      <c r="F38" s="181"/>
      <c r="G38" s="181">
        <v>2</v>
      </c>
      <c r="H38" s="63"/>
      <c r="I38" s="14"/>
    </row>
    <row r="39" spans="1:8" ht="16.5" customHeight="1">
      <c r="A39" s="182"/>
      <c r="B39" s="182"/>
      <c r="C39" s="63"/>
      <c r="D39" s="182"/>
      <c r="E39" s="63"/>
      <c r="F39" s="63"/>
      <c r="G39" s="63"/>
      <c r="H39" s="182"/>
    </row>
    <row r="40" spans="1:8" ht="18.75">
      <c r="A40" s="287"/>
      <c r="B40" s="288"/>
      <c r="C40" s="288"/>
      <c r="D40" s="182"/>
      <c r="E40" s="289"/>
      <c r="F40" s="290"/>
      <c r="G40" s="290"/>
      <c r="H40" s="182"/>
    </row>
    <row r="41" spans="3:7" ht="12.75">
      <c r="C41" s="14"/>
      <c r="E41" s="14"/>
      <c r="F41" s="14"/>
      <c r="G41" s="14"/>
    </row>
    <row r="42" spans="3:7" ht="12.75">
      <c r="C42" s="14"/>
      <c r="E42" s="14"/>
      <c r="F42" s="14"/>
      <c r="G42" s="14"/>
    </row>
    <row r="43" spans="3:7" ht="12.75">
      <c r="C43" s="14"/>
      <c r="E43" s="14"/>
      <c r="F43" s="14"/>
      <c r="G43" s="14"/>
    </row>
    <row r="44" spans="3:7" ht="12.75">
      <c r="C44" s="14"/>
      <c r="E44" s="14"/>
      <c r="F44" s="14"/>
      <c r="G44" s="14"/>
    </row>
    <row r="45" spans="3:7" ht="12.75">
      <c r="C45" s="14"/>
      <c r="E45" s="14"/>
      <c r="F45" s="14"/>
      <c r="G45" s="14"/>
    </row>
    <row r="46" spans="3:7" ht="12.75">
      <c r="C46" s="14"/>
      <c r="E46" s="14"/>
      <c r="F46" s="14"/>
      <c r="G46" s="14"/>
    </row>
    <row r="47" spans="3:7" ht="12.75">
      <c r="C47" s="14"/>
      <c r="E47" s="14"/>
      <c r="F47" s="14"/>
      <c r="G47" s="14"/>
    </row>
    <row r="48" spans="3:7" ht="12.75">
      <c r="C48" s="14"/>
      <c r="E48" s="14"/>
      <c r="F48" s="14"/>
      <c r="G48" s="14"/>
    </row>
    <row r="49" spans="3:7" ht="12.75">
      <c r="C49" s="14"/>
      <c r="E49" s="14"/>
      <c r="F49" s="14"/>
      <c r="G49" s="14"/>
    </row>
    <row r="50" spans="3:7" ht="12.75">
      <c r="C50" s="14"/>
      <c r="E50" s="14"/>
      <c r="F50" s="14"/>
      <c r="G50" s="14"/>
    </row>
    <row r="51" spans="3:7" ht="12.75">
      <c r="C51" s="14"/>
      <c r="E51" s="14"/>
      <c r="F51" s="14"/>
      <c r="G51" s="14"/>
    </row>
    <row r="52" spans="3:7" ht="12.75">
      <c r="C52" s="14"/>
      <c r="E52" s="14"/>
      <c r="F52" s="14"/>
      <c r="G52" s="14"/>
    </row>
    <row r="53" spans="3:7" ht="12.75">
      <c r="C53" s="14"/>
      <c r="E53" s="14"/>
      <c r="F53" s="14"/>
      <c r="G53" s="14"/>
    </row>
    <row r="54" spans="3:7" ht="12.75">
      <c r="C54" s="14"/>
      <c r="E54" s="14"/>
      <c r="F54" s="14"/>
      <c r="G54" s="14"/>
    </row>
    <row r="55" spans="3:7" ht="12.75">
      <c r="C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pans="1:7" s="14" customFormat="1" ht="12.75">
      <c r="A157" s="15"/>
      <c r="B157" s="15"/>
      <c r="C157" s="15"/>
      <c r="D157" s="15"/>
      <c r="E157" s="15"/>
      <c r="F157" s="15"/>
      <c r="G157" s="15"/>
    </row>
  </sheetData>
  <sheetProtection/>
  <mergeCells count="26">
    <mergeCell ref="B38:C38"/>
    <mergeCell ref="B21:C21"/>
    <mergeCell ref="B27:C27"/>
    <mergeCell ref="B29:C29"/>
    <mergeCell ref="B32:C32"/>
    <mergeCell ref="B36:C36"/>
    <mergeCell ref="B37:C37"/>
    <mergeCell ref="B15:C15"/>
    <mergeCell ref="F5:G5"/>
    <mergeCell ref="B28:C28"/>
    <mergeCell ref="B9:C9"/>
    <mergeCell ref="B10:C10"/>
    <mergeCell ref="B11:C11"/>
    <mergeCell ref="B12:C12"/>
    <mergeCell ref="B16:C16"/>
    <mergeCell ref="B17:C17"/>
    <mergeCell ref="A40:C40"/>
    <mergeCell ref="E40:G40"/>
    <mergeCell ref="A7:C7"/>
    <mergeCell ref="A8:C8"/>
    <mergeCell ref="A1:G1"/>
    <mergeCell ref="A5:C6"/>
    <mergeCell ref="D5:D6"/>
    <mergeCell ref="E5:E6"/>
    <mergeCell ref="A3:G3"/>
    <mergeCell ref="B13:C13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="136" zoomScaleNormal="124" zoomScaleSheetLayoutView="136" workbookViewId="0" topLeftCell="A28">
      <selection activeCell="G17" sqref="G17"/>
    </sheetView>
  </sheetViews>
  <sheetFormatPr defaultColWidth="8.875" defaultRowHeight="12.75"/>
  <cols>
    <col min="1" max="1" width="4.625" style="23" customWidth="1"/>
    <col min="2" max="2" width="34.125" style="23" customWidth="1"/>
    <col min="3" max="3" width="4.25390625" style="23" customWidth="1"/>
    <col min="4" max="4" width="9.75390625" style="23" customWidth="1"/>
    <col min="5" max="5" width="6.25390625" style="23" customWidth="1"/>
    <col min="6" max="7" width="9.125" style="23" customWidth="1"/>
    <col min="8" max="8" width="4.875" style="23" customWidth="1"/>
    <col min="9" max="9" width="5.125" style="23" customWidth="1"/>
    <col min="10" max="10" width="5.375" style="23" customWidth="1"/>
    <col min="11" max="11" width="8.25390625" style="23" customWidth="1"/>
    <col min="12" max="12" width="13.00390625" style="23" customWidth="1"/>
    <col min="13" max="16384" width="8.875" style="23" customWidth="1"/>
  </cols>
  <sheetData>
    <row r="1" spans="1:11" ht="10.5" customHeight="1">
      <c r="A1" s="310">
        <v>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s="18" customFormat="1" ht="14.25" customHeight="1">
      <c r="A2" s="322" t="s">
        <v>403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s="18" customFormat="1" ht="14.25" customHeight="1">
      <c r="A3" s="321" t="s">
        <v>463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s="18" customFormat="1" ht="12" customHeight="1">
      <c r="A4" s="19"/>
      <c r="B4" s="19"/>
      <c r="C4" s="19"/>
      <c r="D4" s="19"/>
      <c r="E4" s="19"/>
      <c r="F4" s="19"/>
      <c r="G4" s="19"/>
      <c r="H4" s="19"/>
      <c r="I4" s="317" t="s">
        <v>251</v>
      </c>
      <c r="J4" s="317"/>
      <c r="K4" s="317"/>
    </row>
    <row r="5" spans="1:10" s="18" customFormat="1" ht="0.75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1" s="20" customFormat="1" ht="15.75" customHeight="1">
      <c r="A6" s="320" t="s">
        <v>461</v>
      </c>
      <c r="B6" s="320"/>
      <c r="C6" s="323" t="s">
        <v>0</v>
      </c>
      <c r="D6" s="324" t="s">
        <v>675</v>
      </c>
      <c r="E6" s="327" t="s">
        <v>462</v>
      </c>
      <c r="F6" s="328"/>
      <c r="G6" s="328"/>
      <c r="H6" s="329"/>
      <c r="I6" s="311" t="s">
        <v>350</v>
      </c>
      <c r="J6" s="311"/>
      <c r="K6" s="312"/>
    </row>
    <row r="7" spans="1:11" s="20" customFormat="1" ht="15.75" customHeight="1">
      <c r="A7" s="320"/>
      <c r="B7" s="320"/>
      <c r="C7" s="323"/>
      <c r="D7" s="324"/>
      <c r="E7" s="330"/>
      <c r="F7" s="331"/>
      <c r="G7" s="331"/>
      <c r="H7" s="332"/>
      <c r="I7" s="313"/>
      <c r="J7" s="313"/>
      <c r="K7" s="314"/>
    </row>
    <row r="8" spans="1:11" s="20" customFormat="1" ht="108" customHeight="1">
      <c r="A8" s="320"/>
      <c r="B8" s="320"/>
      <c r="C8" s="323"/>
      <c r="D8" s="320"/>
      <c r="E8" s="128" t="s">
        <v>276</v>
      </c>
      <c r="F8" s="128" t="s">
        <v>250</v>
      </c>
      <c r="G8" s="128" t="s">
        <v>254</v>
      </c>
      <c r="H8" s="129" t="s">
        <v>387</v>
      </c>
      <c r="I8" s="84" t="s">
        <v>433</v>
      </c>
      <c r="J8" s="85" t="s">
        <v>252</v>
      </c>
      <c r="K8" s="84" t="s">
        <v>422</v>
      </c>
    </row>
    <row r="9" spans="1:11" s="21" customFormat="1" ht="17.25" customHeight="1">
      <c r="A9" s="340" t="s">
        <v>343</v>
      </c>
      <c r="B9" s="341"/>
      <c r="C9" s="73" t="s">
        <v>344</v>
      </c>
      <c r="D9" s="73" t="s">
        <v>13</v>
      </c>
      <c r="E9" s="82" t="s">
        <v>17</v>
      </c>
      <c r="F9" s="73" t="s">
        <v>52</v>
      </c>
      <c r="G9" s="73" t="s">
        <v>62</v>
      </c>
      <c r="H9" s="73" t="s">
        <v>176</v>
      </c>
      <c r="I9" s="73" t="s">
        <v>133</v>
      </c>
      <c r="J9" s="82" t="s">
        <v>177</v>
      </c>
      <c r="K9" s="73" t="s">
        <v>178</v>
      </c>
    </row>
    <row r="10" spans="1:12" s="22" customFormat="1" ht="15" customHeight="1">
      <c r="A10" s="342" t="s">
        <v>304</v>
      </c>
      <c r="B10" s="343"/>
      <c r="C10" s="73" t="s">
        <v>13</v>
      </c>
      <c r="D10" s="133">
        <f>D11+D12+D13+D14+D21+D23+D31+D32+D33+D34+D35+D36+D37+D40+D41+D42+D43+D45+D46</f>
        <v>433</v>
      </c>
      <c r="E10" s="133">
        <f>E11+E12+E13+E14+E21+E23+E31+E32+E33+E34+E35+E36+E37+E40+E41+E42+E43+E45+E46</f>
        <v>283</v>
      </c>
      <c r="F10" s="133">
        <f>F11+F12+F13+F14+F21+F23+F31+F32+F33+F34+F35+F36+F37+F40+F41+F42+F43+F45+F46</f>
        <v>12</v>
      </c>
      <c r="G10" s="133">
        <f>G11+G12+G13+G14+G21+G23+G31+G32+G33+G34+G35+G36+G37+G40+G41+G42+G43+G45+G46</f>
        <v>7</v>
      </c>
      <c r="H10" s="133">
        <f>H11+H12+H13+H14+H21+H23+H31+H32+H33+H34+H35+H36+H37+H40+H41+H42+H43+H45+H46</f>
        <v>131</v>
      </c>
      <c r="I10" s="133">
        <f>I11+I12+I13+I14+I20+I21+I23+I31+I32+I33+I34+I35+I36+I37+I40+I41+I42+I43+I45+I46</f>
        <v>5</v>
      </c>
      <c r="J10" s="133">
        <f>J11+J12+J13+J14+J20+J21+J23+J31+J32+J33+J34+J35+J36+J37+J40+J41+J42+J43+J45+J46</f>
        <v>0</v>
      </c>
      <c r="K10" s="133">
        <f>K11+K12+K13+K14+K21+K23+K31+K32+K33+K34+K35+K36+K37+K40+K41+K42+K43+K45+K46</f>
        <v>433</v>
      </c>
      <c r="L10" s="135"/>
    </row>
    <row r="11" spans="1:14" ht="25.5" customHeight="1">
      <c r="A11" s="318" t="s">
        <v>392</v>
      </c>
      <c r="B11" s="344"/>
      <c r="C11" s="73" t="s">
        <v>17</v>
      </c>
      <c r="D11" s="133">
        <f>E11+F11+G11+H11</f>
        <v>4</v>
      </c>
      <c r="E11" s="133">
        <v>1</v>
      </c>
      <c r="F11" s="133"/>
      <c r="G11" s="133">
        <v>2</v>
      </c>
      <c r="H11" s="133">
        <v>1</v>
      </c>
      <c r="I11" s="219">
        <v>4</v>
      </c>
      <c r="J11" s="141"/>
      <c r="K11" s="131">
        <v>4</v>
      </c>
      <c r="L11" s="135"/>
      <c r="M11" s="24"/>
      <c r="N11" s="24"/>
    </row>
    <row r="12" spans="1:12" ht="21.75" customHeight="1">
      <c r="A12" s="333" t="s">
        <v>393</v>
      </c>
      <c r="B12" s="334"/>
      <c r="C12" s="73" t="s">
        <v>52</v>
      </c>
      <c r="D12" s="133"/>
      <c r="E12" s="133"/>
      <c r="F12" s="133"/>
      <c r="G12" s="133"/>
      <c r="H12" s="133"/>
      <c r="I12" s="133"/>
      <c r="J12" s="141"/>
      <c r="K12" s="131"/>
      <c r="L12" s="135"/>
    </row>
    <row r="13" spans="1:12" ht="14.25" customHeight="1">
      <c r="A13" s="318" t="s">
        <v>396</v>
      </c>
      <c r="B13" s="319"/>
      <c r="C13" s="73" t="s">
        <v>62</v>
      </c>
      <c r="D13" s="219"/>
      <c r="E13" s="219"/>
      <c r="F13" s="219"/>
      <c r="G13" s="219"/>
      <c r="H13" s="219"/>
      <c r="I13" s="219"/>
      <c r="J13" s="220"/>
      <c r="K13" s="221"/>
      <c r="L13" s="135"/>
    </row>
    <row r="14" spans="1:22" ht="13.5" customHeight="1">
      <c r="A14" s="315" t="s">
        <v>307</v>
      </c>
      <c r="B14" s="316"/>
      <c r="C14" s="73" t="s">
        <v>176</v>
      </c>
      <c r="D14" s="133">
        <f aca="true" t="shared" si="0" ref="D14:J14">D15+D16+D17+D18+D19</f>
        <v>219</v>
      </c>
      <c r="E14" s="133">
        <f t="shared" si="0"/>
        <v>148</v>
      </c>
      <c r="F14" s="133">
        <f t="shared" si="0"/>
        <v>2</v>
      </c>
      <c r="G14" s="133">
        <f t="shared" si="0"/>
        <v>3</v>
      </c>
      <c r="H14" s="133">
        <f t="shared" si="0"/>
        <v>66</v>
      </c>
      <c r="I14" s="133">
        <f t="shared" si="0"/>
        <v>0</v>
      </c>
      <c r="J14" s="133">
        <f t="shared" si="0"/>
        <v>0</v>
      </c>
      <c r="K14" s="133">
        <v>219</v>
      </c>
      <c r="L14" s="135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12" ht="34.5" customHeight="1">
      <c r="A15" s="81"/>
      <c r="B15" s="184" t="s">
        <v>389</v>
      </c>
      <c r="C15" s="73" t="s">
        <v>199</v>
      </c>
      <c r="D15" s="133">
        <v>50</v>
      </c>
      <c r="E15" s="133">
        <v>50</v>
      </c>
      <c r="F15" s="133"/>
      <c r="G15" s="133"/>
      <c r="H15" s="133"/>
      <c r="I15" s="133"/>
      <c r="J15" s="141"/>
      <c r="K15" s="131">
        <v>50</v>
      </c>
      <c r="L15" s="135"/>
    </row>
    <row r="16" spans="1:12" ht="24.75" customHeight="1">
      <c r="A16" s="88"/>
      <c r="B16" s="185" t="s">
        <v>390</v>
      </c>
      <c r="C16" s="73" t="s">
        <v>200</v>
      </c>
      <c r="D16" s="133">
        <v>8</v>
      </c>
      <c r="E16" s="133">
        <v>8</v>
      </c>
      <c r="F16" s="133"/>
      <c r="G16" s="133"/>
      <c r="H16" s="133"/>
      <c r="I16" s="133"/>
      <c r="J16" s="141"/>
      <c r="K16" s="131">
        <v>8</v>
      </c>
      <c r="L16" s="135"/>
    </row>
    <row r="17" spans="1:12" ht="14.25" customHeight="1">
      <c r="A17" s="87"/>
      <c r="B17" s="183" t="s">
        <v>351</v>
      </c>
      <c r="C17" s="73" t="s">
        <v>201</v>
      </c>
      <c r="D17" s="133">
        <f aca="true" t="shared" si="1" ref="D17:D23">E17+F17+G17+H17</f>
        <v>8</v>
      </c>
      <c r="E17" s="133">
        <v>3</v>
      </c>
      <c r="F17" s="133"/>
      <c r="G17" s="133">
        <v>1</v>
      </c>
      <c r="H17" s="133">
        <v>4</v>
      </c>
      <c r="I17" s="133"/>
      <c r="J17" s="141"/>
      <c r="K17" s="131">
        <v>8</v>
      </c>
      <c r="L17" s="135"/>
    </row>
    <row r="18" spans="1:12" ht="15.75" customHeight="1">
      <c r="A18" s="89" t="s">
        <v>187</v>
      </c>
      <c r="B18" s="183" t="s">
        <v>352</v>
      </c>
      <c r="C18" s="73" t="s">
        <v>202</v>
      </c>
      <c r="D18" s="133">
        <f t="shared" si="1"/>
        <v>20</v>
      </c>
      <c r="E18" s="133">
        <v>20</v>
      </c>
      <c r="F18" s="133"/>
      <c r="G18" s="133"/>
      <c r="H18" s="133"/>
      <c r="I18" s="133"/>
      <c r="J18" s="141"/>
      <c r="K18" s="131">
        <v>20</v>
      </c>
      <c r="L18" s="135"/>
    </row>
    <row r="19" spans="1:13" ht="14.25" customHeight="1">
      <c r="A19" s="86"/>
      <c r="B19" s="164" t="s">
        <v>388</v>
      </c>
      <c r="C19" s="73" t="s">
        <v>203</v>
      </c>
      <c r="D19" s="133">
        <f t="shared" si="1"/>
        <v>133</v>
      </c>
      <c r="E19" s="133">
        <v>67</v>
      </c>
      <c r="F19" s="133">
        <v>2</v>
      </c>
      <c r="G19" s="133">
        <v>2</v>
      </c>
      <c r="H19" s="133">
        <v>62</v>
      </c>
      <c r="I19" s="133"/>
      <c r="J19" s="141"/>
      <c r="K19" s="131">
        <v>133</v>
      </c>
      <c r="L19" s="135"/>
      <c r="M19" s="112"/>
    </row>
    <row r="20" spans="1:12" s="224" customFormat="1" ht="24.75" customHeight="1">
      <c r="A20" s="338" t="s">
        <v>353</v>
      </c>
      <c r="B20" s="339"/>
      <c r="C20" s="222" t="s">
        <v>133</v>
      </c>
      <c r="D20" s="219">
        <f t="shared" si="1"/>
        <v>37</v>
      </c>
      <c r="E20" s="219">
        <v>32</v>
      </c>
      <c r="F20" s="219"/>
      <c r="G20" s="219"/>
      <c r="H20" s="219">
        <v>5</v>
      </c>
      <c r="I20" s="219"/>
      <c r="J20" s="220"/>
      <c r="K20" s="221">
        <v>37</v>
      </c>
      <c r="L20" s="223"/>
    </row>
    <row r="21" spans="1:12" ht="14.25" customHeight="1">
      <c r="A21" s="337" t="s">
        <v>737</v>
      </c>
      <c r="B21" s="337"/>
      <c r="C21" s="73" t="s">
        <v>177</v>
      </c>
      <c r="D21" s="133">
        <f t="shared" si="1"/>
        <v>64</v>
      </c>
      <c r="E21" s="133">
        <v>45</v>
      </c>
      <c r="F21" s="133">
        <v>9</v>
      </c>
      <c r="G21" s="133"/>
      <c r="H21" s="133">
        <v>10</v>
      </c>
      <c r="I21" s="133"/>
      <c r="J21" s="141"/>
      <c r="K21" s="131">
        <v>64</v>
      </c>
      <c r="L21" s="135"/>
    </row>
    <row r="22" spans="1:12" ht="13.5" customHeight="1">
      <c r="A22" s="81"/>
      <c r="B22" s="183" t="s">
        <v>395</v>
      </c>
      <c r="C22" s="73" t="s">
        <v>256</v>
      </c>
      <c r="D22" s="133">
        <f t="shared" si="1"/>
        <v>8</v>
      </c>
      <c r="E22" s="133">
        <v>6</v>
      </c>
      <c r="F22" s="133">
        <v>1</v>
      </c>
      <c r="G22" s="133"/>
      <c r="H22" s="133">
        <v>1</v>
      </c>
      <c r="I22" s="133">
        <v>1</v>
      </c>
      <c r="J22" s="141"/>
      <c r="K22" s="131">
        <v>8</v>
      </c>
      <c r="L22" s="135"/>
    </row>
    <row r="23" spans="1:12" ht="13.5" customHeight="1">
      <c r="A23" s="326" t="s">
        <v>317</v>
      </c>
      <c r="B23" s="326"/>
      <c r="C23" s="73" t="s">
        <v>178</v>
      </c>
      <c r="D23" s="133">
        <f t="shared" si="1"/>
        <v>8</v>
      </c>
      <c r="E23" s="133">
        <v>2</v>
      </c>
      <c r="F23" s="133">
        <v>1</v>
      </c>
      <c r="G23" s="133"/>
      <c r="H23" s="133">
        <v>5</v>
      </c>
      <c r="I23" s="133"/>
      <c r="J23" s="141"/>
      <c r="K23" s="131">
        <v>8</v>
      </c>
      <c r="L23" s="135"/>
    </row>
    <row r="24" spans="1:12" ht="23.25" customHeight="1">
      <c r="A24" s="81"/>
      <c r="B24" s="183" t="s">
        <v>354</v>
      </c>
      <c r="C24" s="73" t="s">
        <v>10</v>
      </c>
      <c r="D24" s="133"/>
      <c r="E24" s="133"/>
      <c r="F24" s="133"/>
      <c r="G24" s="133"/>
      <c r="H24" s="133"/>
      <c r="I24" s="133"/>
      <c r="J24" s="141"/>
      <c r="K24" s="131"/>
      <c r="L24" s="135"/>
    </row>
    <row r="25" spans="1:12" ht="14.25" customHeight="1">
      <c r="A25" s="87"/>
      <c r="B25" s="183" t="s">
        <v>355</v>
      </c>
      <c r="C25" s="73" t="s">
        <v>269</v>
      </c>
      <c r="D25" s="133">
        <f>E25+F25+G25+H25</f>
        <v>3</v>
      </c>
      <c r="E25" s="133">
        <v>2</v>
      </c>
      <c r="F25" s="133">
        <v>1</v>
      </c>
      <c r="G25" s="133"/>
      <c r="H25" s="133"/>
      <c r="I25" s="133"/>
      <c r="J25" s="141"/>
      <c r="K25" s="131">
        <v>3</v>
      </c>
      <c r="L25" s="135"/>
    </row>
    <row r="26" spans="1:12" ht="14.25" customHeight="1">
      <c r="A26" s="87"/>
      <c r="B26" s="183" t="s">
        <v>356</v>
      </c>
      <c r="C26" s="73" t="s">
        <v>270</v>
      </c>
      <c r="D26" s="133">
        <f>E26+F26+G26+H26</f>
        <v>5</v>
      </c>
      <c r="E26" s="133"/>
      <c r="F26" s="133"/>
      <c r="G26" s="133"/>
      <c r="H26" s="133">
        <v>5</v>
      </c>
      <c r="I26" s="133"/>
      <c r="J26" s="141"/>
      <c r="K26" s="131">
        <v>5</v>
      </c>
      <c r="L26" s="135"/>
    </row>
    <row r="27" spans="1:12" ht="14.25" customHeight="1">
      <c r="A27" s="315" t="s">
        <v>357</v>
      </c>
      <c r="B27" s="316"/>
      <c r="C27" s="73" t="s">
        <v>179</v>
      </c>
      <c r="D27" s="133">
        <f>D28+D29+D30</f>
        <v>8</v>
      </c>
      <c r="E27" s="133">
        <v>2</v>
      </c>
      <c r="F27" s="133">
        <v>1</v>
      </c>
      <c r="G27" s="133"/>
      <c r="H27" s="133">
        <v>5</v>
      </c>
      <c r="I27" s="133"/>
      <c r="J27" s="141"/>
      <c r="K27" s="131"/>
      <c r="L27" s="135"/>
    </row>
    <row r="28" spans="1:12" ht="24.75" customHeight="1">
      <c r="A28" s="81"/>
      <c r="B28" s="183" t="s">
        <v>354</v>
      </c>
      <c r="C28" s="73" t="s">
        <v>11</v>
      </c>
      <c r="D28" s="133">
        <f>E28+F28+G28+H28</f>
        <v>0</v>
      </c>
      <c r="E28" s="133"/>
      <c r="F28" s="133"/>
      <c r="G28" s="133"/>
      <c r="H28" s="133"/>
      <c r="I28" s="133"/>
      <c r="J28" s="141"/>
      <c r="K28" s="131"/>
      <c r="L28" s="135"/>
    </row>
    <row r="29" spans="1:12" ht="15" customHeight="1">
      <c r="A29" s="87"/>
      <c r="B29" s="183" t="s">
        <v>355</v>
      </c>
      <c r="C29" s="73" t="s">
        <v>12</v>
      </c>
      <c r="D29" s="133">
        <f>E29+F29+G29+H29</f>
        <v>3</v>
      </c>
      <c r="E29" s="133">
        <v>2</v>
      </c>
      <c r="F29" s="133">
        <v>1</v>
      </c>
      <c r="G29" s="133"/>
      <c r="H29" s="133"/>
      <c r="I29" s="133"/>
      <c r="J29" s="141"/>
      <c r="K29" s="131">
        <v>3</v>
      </c>
      <c r="L29" s="135"/>
    </row>
    <row r="30" spans="1:12" ht="14.25" customHeight="1">
      <c r="A30" s="87"/>
      <c r="B30" s="183" t="s">
        <v>356</v>
      </c>
      <c r="C30" s="165" t="s">
        <v>271</v>
      </c>
      <c r="D30" s="133">
        <f>E30+F30+G30+H30</f>
        <v>5</v>
      </c>
      <c r="E30" s="133"/>
      <c r="F30" s="133"/>
      <c r="G30" s="133"/>
      <c r="H30" s="133">
        <v>5</v>
      </c>
      <c r="I30" s="133"/>
      <c r="J30" s="141"/>
      <c r="K30" s="131">
        <v>5</v>
      </c>
      <c r="L30" s="135"/>
    </row>
    <row r="31" spans="1:12" ht="24.75" customHeight="1">
      <c r="A31" s="318" t="s">
        <v>394</v>
      </c>
      <c r="B31" s="319"/>
      <c r="C31" s="73" t="s">
        <v>180</v>
      </c>
      <c r="D31" s="133">
        <f>E31+F31+G31+H31</f>
        <v>13</v>
      </c>
      <c r="E31" s="133">
        <v>12</v>
      </c>
      <c r="F31" s="133"/>
      <c r="G31" s="133"/>
      <c r="H31" s="133">
        <v>1</v>
      </c>
      <c r="I31" s="133"/>
      <c r="J31" s="141"/>
      <c r="K31" s="131">
        <v>13</v>
      </c>
      <c r="L31" s="135"/>
    </row>
    <row r="32" spans="1:12" ht="15.75" customHeight="1">
      <c r="A32" s="318" t="s">
        <v>391</v>
      </c>
      <c r="B32" s="319"/>
      <c r="C32" s="73" t="s">
        <v>181</v>
      </c>
      <c r="D32" s="133"/>
      <c r="E32" s="133"/>
      <c r="F32" s="133"/>
      <c r="G32" s="133"/>
      <c r="H32" s="133"/>
      <c r="I32" s="133"/>
      <c r="J32" s="141"/>
      <c r="K32" s="131"/>
      <c r="L32" s="135"/>
    </row>
    <row r="33" spans="1:12" ht="13.5" customHeight="1">
      <c r="A33" s="337" t="s">
        <v>308</v>
      </c>
      <c r="B33" s="337"/>
      <c r="C33" s="73" t="s">
        <v>182</v>
      </c>
      <c r="D33" s="133"/>
      <c r="E33" s="133"/>
      <c r="F33" s="133"/>
      <c r="G33" s="133"/>
      <c r="H33" s="133"/>
      <c r="I33" s="133"/>
      <c r="J33" s="133"/>
      <c r="K33" s="131"/>
      <c r="L33" s="135"/>
    </row>
    <row r="34" spans="1:12" ht="14.25" customHeight="1">
      <c r="A34" s="315" t="s">
        <v>305</v>
      </c>
      <c r="B34" s="316"/>
      <c r="C34" s="76" t="s">
        <v>183</v>
      </c>
      <c r="D34" s="186"/>
      <c r="E34" s="186"/>
      <c r="F34" s="186"/>
      <c r="G34" s="186"/>
      <c r="H34" s="186"/>
      <c r="I34" s="186"/>
      <c r="J34" s="187"/>
      <c r="K34" s="188"/>
      <c r="L34" s="135"/>
    </row>
    <row r="35" spans="1:12" ht="13.5" customHeight="1">
      <c r="A35" s="337" t="s">
        <v>309</v>
      </c>
      <c r="B35" s="337"/>
      <c r="C35" s="73" t="s">
        <v>184</v>
      </c>
      <c r="D35" s="133">
        <f>E35+F35+G35+H35</f>
        <v>1</v>
      </c>
      <c r="E35" s="133"/>
      <c r="F35" s="133"/>
      <c r="G35" s="133">
        <v>1</v>
      </c>
      <c r="H35" s="133"/>
      <c r="I35" s="219">
        <v>1</v>
      </c>
      <c r="J35" s="133"/>
      <c r="K35" s="131">
        <v>1</v>
      </c>
      <c r="L35" s="135"/>
    </row>
    <row r="36" spans="1:12" ht="15" customHeight="1">
      <c r="A36" s="337" t="s">
        <v>310</v>
      </c>
      <c r="B36" s="337"/>
      <c r="C36" s="73" t="s">
        <v>185</v>
      </c>
      <c r="D36" s="133"/>
      <c r="E36" s="133"/>
      <c r="F36" s="133"/>
      <c r="G36" s="133"/>
      <c r="H36" s="133"/>
      <c r="I36" s="133"/>
      <c r="J36" s="141"/>
      <c r="K36" s="131"/>
      <c r="L36" s="135"/>
    </row>
    <row r="37" spans="1:12" ht="15" customHeight="1">
      <c r="A37" s="345" t="s">
        <v>306</v>
      </c>
      <c r="B37" s="346"/>
      <c r="C37" s="73" t="s">
        <v>189</v>
      </c>
      <c r="D37" s="133">
        <f>E37+F37+G37+H37</f>
        <v>1</v>
      </c>
      <c r="E37" s="133"/>
      <c r="F37" s="133"/>
      <c r="G37" s="133"/>
      <c r="H37" s="133">
        <v>1</v>
      </c>
      <c r="I37" s="133"/>
      <c r="J37" s="141"/>
      <c r="K37" s="131">
        <v>1</v>
      </c>
      <c r="L37" s="135"/>
    </row>
    <row r="38" spans="1:12" ht="22.5" customHeight="1">
      <c r="A38" s="87"/>
      <c r="B38" s="183" t="s">
        <v>359</v>
      </c>
      <c r="C38" s="73" t="s">
        <v>272</v>
      </c>
      <c r="D38" s="133">
        <v>1</v>
      </c>
      <c r="E38" s="133"/>
      <c r="F38" s="133"/>
      <c r="G38" s="133"/>
      <c r="H38" s="133">
        <v>1</v>
      </c>
      <c r="I38" s="133"/>
      <c r="J38" s="141"/>
      <c r="K38" s="131"/>
      <c r="L38" s="135"/>
    </row>
    <row r="39" spans="1:12" ht="13.5" customHeight="1">
      <c r="A39" s="88"/>
      <c r="B39" s="189" t="s">
        <v>188</v>
      </c>
      <c r="C39" s="73" t="s">
        <v>273</v>
      </c>
      <c r="D39" s="133">
        <v>1</v>
      </c>
      <c r="E39" s="133"/>
      <c r="F39" s="133"/>
      <c r="G39" s="133"/>
      <c r="H39" s="133">
        <v>1</v>
      </c>
      <c r="I39" s="133"/>
      <c r="J39" s="141"/>
      <c r="K39" s="131"/>
      <c r="L39" s="135"/>
    </row>
    <row r="40" spans="1:12" ht="15" customHeight="1">
      <c r="A40" s="337" t="s">
        <v>311</v>
      </c>
      <c r="B40" s="326"/>
      <c r="C40" s="73" t="s">
        <v>190</v>
      </c>
      <c r="D40" s="133">
        <f>E40+F40+G40+H40</f>
        <v>1</v>
      </c>
      <c r="E40" s="133"/>
      <c r="F40" s="133"/>
      <c r="G40" s="133">
        <v>1</v>
      </c>
      <c r="H40" s="133"/>
      <c r="I40" s="133"/>
      <c r="J40" s="141"/>
      <c r="K40" s="131">
        <v>1</v>
      </c>
      <c r="L40" s="135"/>
    </row>
    <row r="41" spans="1:12" ht="12.75" customHeight="1">
      <c r="A41" s="318" t="s">
        <v>312</v>
      </c>
      <c r="B41" s="319"/>
      <c r="C41" s="73" t="s">
        <v>191</v>
      </c>
      <c r="D41" s="133"/>
      <c r="E41" s="133"/>
      <c r="F41" s="133"/>
      <c r="G41" s="133"/>
      <c r="H41" s="133"/>
      <c r="I41" s="133"/>
      <c r="J41" s="141"/>
      <c r="K41" s="131"/>
      <c r="L41" s="135"/>
    </row>
    <row r="42" spans="1:12" ht="15" customHeight="1">
      <c r="A42" s="337" t="s">
        <v>313</v>
      </c>
      <c r="B42" s="337"/>
      <c r="C42" s="73" t="s">
        <v>258</v>
      </c>
      <c r="D42" s="133"/>
      <c r="E42" s="133"/>
      <c r="F42" s="133"/>
      <c r="G42" s="133"/>
      <c r="H42" s="133"/>
      <c r="I42" s="133"/>
      <c r="J42" s="141"/>
      <c r="K42" s="131"/>
      <c r="L42" s="135"/>
    </row>
    <row r="43" spans="1:12" ht="14.25" customHeight="1">
      <c r="A43" s="318" t="s">
        <v>314</v>
      </c>
      <c r="B43" s="319"/>
      <c r="C43" s="73" t="s">
        <v>268</v>
      </c>
      <c r="D43" s="133"/>
      <c r="E43" s="133"/>
      <c r="F43" s="133"/>
      <c r="G43" s="133"/>
      <c r="H43" s="133"/>
      <c r="I43" s="133"/>
      <c r="J43" s="141"/>
      <c r="K43" s="131"/>
      <c r="L43" s="135"/>
    </row>
    <row r="44" spans="1:12" ht="13.5" customHeight="1">
      <c r="A44" s="81"/>
      <c r="B44" s="183" t="s">
        <v>358</v>
      </c>
      <c r="C44" s="73" t="s">
        <v>274</v>
      </c>
      <c r="D44" s="133"/>
      <c r="E44" s="133"/>
      <c r="F44" s="133"/>
      <c r="G44" s="133"/>
      <c r="H44" s="133"/>
      <c r="I44" s="133"/>
      <c r="J44" s="141"/>
      <c r="K44" s="131"/>
      <c r="L44" s="135"/>
    </row>
    <row r="45" spans="1:12" ht="13.5" customHeight="1">
      <c r="A45" s="335" t="s">
        <v>315</v>
      </c>
      <c r="B45" s="336"/>
      <c r="C45" s="72">
        <v>21</v>
      </c>
      <c r="D45" s="133"/>
      <c r="E45" s="133"/>
      <c r="F45" s="133"/>
      <c r="G45" s="133"/>
      <c r="H45" s="133"/>
      <c r="I45" s="133"/>
      <c r="J45" s="141"/>
      <c r="K45" s="131"/>
      <c r="L45" s="135"/>
    </row>
    <row r="46" spans="1:12" ht="14.25" customHeight="1">
      <c r="A46" s="335" t="s">
        <v>316</v>
      </c>
      <c r="B46" s="336"/>
      <c r="C46" s="72">
        <v>22</v>
      </c>
      <c r="D46" s="133">
        <v>122</v>
      </c>
      <c r="E46" s="133">
        <v>75</v>
      </c>
      <c r="F46" s="133"/>
      <c r="G46" s="133"/>
      <c r="H46" s="133">
        <v>47</v>
      </c>
      <c r="I46" s="133"/>
      <c r="J46" s="141"/>
      <c r="K46" s="133">
        <v>122</v>
      </c>
      <c r="L46" s="135"/>
    </row>
    <row r="47" spans="1:12" ht="12.75" customHeight="1">
      <c r="A47" s="81"/>
      <c r="B47" s="183" t="s">
        <v>395</v>
      </c>
      <c r="C47" s="73" t="s">
        <v>275</v>
      </c>
      <c r="D47" s="133">
        <v>55</v>
      </c>
      <c r="E47" s="133">
        <v>21</v>
      </c>
      <c r="F47" s="133"/>
      <c r="G47" s="133"/>
      <c r="H47" s="133">
        <v>34</v>
      </c>
      <c r="I47" s="133"/>
      <c r="J47" s="141"/>
      <c r="K47" s="131">
        <v>55</v>
      </c>
      <c r="L47" s="135"/>
    </row>
    <row r="49" spans="1:11" ht="15.75">
      <c r="A49" s="325"/>
      <c r="B49" s="325"/>
      <c r="F49" s="325"/>
      <c r="G49" s="325"/>
      <c r="H49" s="325"/>
      <c r="I49" s="325"/>
      <c r="J49" s="325"/>
      <c r="K49" s="325"/>
    </row>
  </sheetData>
  <sheetProtection/>
  <mergeCells count="34">
    <mergeCell ref="A11:B11"/>
    <mergeCell ref="A37:B37"/>
    <mergeCell ref="A36:B36"/>
    <mergeCell ref="A27:B27"/>
    <mergeCell ref="A46:B46"/>
    <mergeCell ref="A42:B42"/>
    <mergeCell ref="A33:B33"/>
    <mergeCell ref="A35:B35"/>
    <mergeCell ref="E6:H7"/>
    <mergeCell ref="A12:B12"/>
    <mergeCell ref="A45:B45"/>
    <mergeCell ref="A43:B43"/>
    <mergeCell ref="A34:B34"/>
    <mergeCell ref="A40:B40"/>
    <mergeCell ref="A20:B20"/>
    <mergeCell ref="A21:B21"/>
    <mergeCell ref="A9:B9"/>
    <mergeCell ref="A10:B10"/>
    <mergeCell ref="A49:B49"/>
    <mergeCell ref="F49:K49"/>
    <mergeCell ref="A31:B31"/>
    <mergeCell ref="A32:B32"/>
    <mergeCell ref="A23:B23"/>
    <mergeCell ref="A41:B41"/>
    <mergeCell ref="A1:K1"/>
    <mergeCell ref="I6:K7"/>
    <mergeCell ref="A14:B14"/>
    <mergeCell ref="I4:K4"/>
    <mergeCell ref="A13:B13"/>
    <mergeCell ref="A6:B8"/>
    <mergeCell ref="A3:K3"/>
    <mergeCell ref="A2:K2"/>
    <mergeCell ref="C6:C8"/>
    <mergeCell ref="D6:D8"/>
  </mergeCells>
  <printOptions/>
  <pageMargins left="0.4330708661417323" right="0.1968503937007874" top="0.1968503937007874" bottom="0.1968503937007874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601"/>
  <sheetViews>
    <sheetView view="pageBreakPreview" zoomScale="96" zoomScaleNormal="106" zoomScaleSheetLayoutView="96" zoomScalePageLayoutView="0" workbookViewId="0" topLeftCell="A1">
      <selection activeCell="D19" sqref="D19"/>
    </sheetView>
  </sheetViews>
  <sheetFormatPr defaultColWidth="8.875" defaultRowHeight="12.75"/>
  <cols>
    <col min="1" max="1" width="7.375" style="12" customWidth="1"/>
    <col min="2" max="2" width="29.375" style="12" customWidth="1"/>
    <col min="3" max="3" width="3.75390625" style="12" customWidth="1"/>
    <col min="4" max="4" width="11.25390625" style="12" customWidth="1"/>
    <col min="5" max="5" width="11.75390625" style="8" customWidth="1"/>
    <col min="6" max="6" width="10.625" style="8" customWidth="1"/>
    <col min="7" max="7" width="8.125" style="8" customWidth="1"/>
    <col min="8" max="8" width="9.25390625" style="8" customWidth="1"/>
    <col min="9" max="9" width="11.875" style="8" customWidth="1"/>
    <col min="10" max="10" width="12.875" style="6" customWidth="1"/>
    <col min="11" max="11" width="13.00390625" style="6" customWidth="1"/>
    <col min="12" max="12" width="11.75390625" style="6" customWidth="1"/>
    <col min="13" max="16384" width="8.875" style="6" customWidth="1"/>
  </cols>
  <sheetData>
    <row r="1" spans="1:12" ht="12" customHeight="1">
      <c r="A1" s="362">
        <v>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5.75" customHeight="1">
      <c r="A2" s="360" t="s">
        <v>404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5.75" customHeight="1">
      <c r="A3" s="361" t="s">
        <v>405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ht="12" customHeight="1">
      <c r="A4" s="7"/>
      <c r="B4" s="7"/>
      <c r="C4" s="7"/>
      <c r="D4" s="7"/>
      <c r="E4" s="7"/>
      <c r="F4" s="7"/>
      <c r="G4" s="7"/>
      <c r="H4" s="7"/>
      <c r="I4" s="33"/>
      <c r="K4" s="33"/>
      <c r="L4" s="126" t="s">
        <v>255</v>
      </c>
    </row>
    <row r="5" spans="1:12" s="30" customFormat="1" ht="15.75" customHeight="1">
      <c r="A5" s="366" t="s">
        <v>464</v>
      </c>
      <c r="B5" s="366"/>
      <c r="C5" s="367" t="s">
        <v>0</v>
      </c>
      <c r="D5" s="300" t="s">
        <v>676</v>
      </c>
      <c r="E5" s="347" t="s">
        <v>434</v>
      </c>
      <c r="F5" s="348"/>
      <c r="G5" s="348"/>
      <c r="H5" s="348"/>
      <c r="I5" s="348"/>
      <c r="J5" s="348"/>
      <c r="K5" s="348"/>
      <c r="L5" s="349"/>
    </row>
    <row r="6" spans="1:12" s="30" customFormat="1" ht="15.75" customHeight="1">
      <c r="A6" s="366"/>
      <c r="B6" s="366"/>
      <c r="C6" s="367"/>
      <c r="D6" s="300"/>
      <c r="E6" s="363" t="s">
        <v>435</v>
      </c>
      <c r="F6" s="363" t="s">
        <v>436</v>
      </c>
      <c r="G6" s="347" t="s">
        <v>335</v>
      </c>
      <c r="H6" s="348"/>
      <c r="I6" s="348"/>
      <c r="J6" s="349"/>
      <c r="K6" s="365" t="s">
        <v>452</v>
      </c>
      <c r="L6" s="125" t="s">
        <v>335</v>
      </c>
    </row>
    <row r="7" spans="1:12" s="30" customFormat="1" ht="78" customHeight="1">
      <c r="A7" s="366"/>
      <c r="B7" s="366"/>
      <c r="C7" s="367"/>
      <c r="D7" s="300"/>
      <c r="E7" s="364"/>
      <c r="F7" s="364"/>
      <c r="G7" s="125" t="s">
        <v>327</v>
      </c>
      <c r="H7" s="125" t="s">
        <v>326</v>
      </c>
      <c r="I7" s="125" t="s">
        <v>325</v>
      </c>
      <c r="J7" s="125" t="s">
        <v>428</v>
      </c>
      <c r="K7" s="364"/>
      <c r="L7" s="125" t="s">
        <v>453</v>
      </c>
    </row>
    <row r="8" spans="1:12" s="30" customFormat="1" ht="11.25" customHeight="1">
      <c r="A8" s="356" t="s">
        <v>343</v>
      </c>
      <c r="B8" s="357"/>
      <c r="C8" s="36" t="s">
        <v>344</v>
      </c>
      <c r="D8" s="44" t="s">
        <v>13</v>
      </c>
      <c r="E8" s="45" t="s">
        <v>17</v>
      </c>
      <c r="F8" s="45" t="s">
        <v>52</v>
      </c>
      <c r="G8" s="45" t="s">
        <v>62</v>
      </c>
      <c r="H8" s="45" t="s">
        <v>176</v>
      </c>
      <c r="I8" s="45" t="s">
        <v>133</v>
      </c>
      <c r="J8" s="105" t="s">
        <v>177</v>
      </c>
      <c r="K8" s="105" t="s">
        <v>178</v>
      </c>
      <c r="L8" s="105" t="s">
        <v>179</v>
      </c>
    </row>
    <row r="9" spans="1:14" s="31" customFormat="1" ht="18.75" customHeight="1">
      <c r="A9" s="358" t="s">
        <v>324</v>
      </c>
      <c r="B9" s="359"/>
      <c r="C9" s="46" t="s">
        <v>13</v>
      </c>
      <c r="D9" s="201">
        <f>E9+F9+G9+H9+I9+J9+K9</f>
        <v>236958.99999999997</v>
      </c>
      <c r="E9" s="201">
        <f aca="true" t="shared" si="0" ref="E9:J9">E11+E12+E13+E14+E15+E16+E17+E18</f>
        <v>0</v>
      </c>
      <c r="F9" s="201">
        <f t="shared" si="0"/>
        <v>228793.41999999998</v>
      </c>
      <c r="G9" s="201">
        <f t="shared" si="0"/>
        <v>0</v>
      </c>
      <c r="H9" s="201">
        <f t="shared" si="0"/>
        <v>2892.5</v>
      </c>
      <c r="I9" s="201">
        <f t="shared" si="0"/>
        <v>0</v>
      </c>
      <c r="J9" s="201">
        <f t="shared" si="0"/>
        <v>0</v>
      </c>
      <c r="K9" s="202">
        <f>K10+K18</f>
        <v>5273.08</v>
      </c>
      <c r="L9" s="201">
        <v>0</v>
      </c>
      <c r="M9" s="136"/>
      <c r="N9" s="136"/>
    </row>
    <row r="10" spans="1:14" s="29" customFormat="1" ht="24" customHeight="1">
      <c r="A10" s="352" t="s">
        <v>382</v>
      </c>
      <c r="B10" s="353"/>
      <c r="C10" s="48" t="s">
        <v>17</v>
      </c>
      <c r="D10" s="225">
        <f>D11+D12+D13+D14+D15+D16+D17+L9</f>
        <v>236429.99999999994</v>
      </c>
      <c r="E10" s="204">
        <f aca="true" t="shared" si="1" ref="E10:J10">E11+E12+E13+E14+E15+E16+E17</f>
        <v>0</v>
      </c>
      <c r="F10" s="204">
        <f t="shared" si="1"/>
        <v>228324.31999999998</v>
      </c>
      <c r="G10" s="204">
        <f t="shared" si="1"/>
        <v>0</v>
      </c>
      <c r="H10" s="204">
        <f t="shared" si="1"/>
        <v>2892.5</v>
      </c>
      <c r="I10" s="204">
        <f t="shared" si="1"/>
        <v>0</v>
      </c>
      <c r="J10" s="204">
        <f t="shared" si="1"/>
        <v>0</v>
      </c>
      <c r="K10" s="205">
        <f>K11+K12+K13+K15+K16+K17</f>
        <v>5213.18</v>
      </c>
      <c r="L10" s="203">
        <v>0</v>
      </c>
      <c r="M10" s="137"/>
      <c r="N10" s="137"/>
    </row>
    <row r="11" spans="1:14" s="29" customFormat="1" ht="62.25" customHeight="1">
      <c r="A11" s="47"/>
      <c r="B11" s="42" t="s">
        <v>441</v>
      </c>
      <c r="C11" s="48" t="s">
        <v>1</v>
      </c>
      <c r="D11" s="225">
        <f>E11+F11+G11+H11+I11+J11+K11</f>
        <v>179678.52999999997</v>
      </c>
      <c r="E11" s="203"/>
      <c r="F11" s="203">
        <v>173924.86</v>
      </c>
      <c r="G11" s="204"/>
      <c r="H11" s="203">
        <v>2089.9</v>
      </c>
      <c r="I11" s="203"/>
      <c r="J11" s="203"/>
      <c r="K11" s="205">
        <v>3663.77</v>
      </c>
      <c r="L11" s="203"/>
      <c r="M11" s="137"/>
      <c r="N11" s="137"/>
    </row>
    <row r="12" spans="1:14" s="29" customFormat="1" ht="22.5" customHeight="1">
      <c r="A12" s="47"/>
      <c r="B12" s="42" t="s">
        <v>371</v>
      </c>
      <c r="C12" s="48" t="s">
        <v>2</v>
      </c>
      <c r="D12" s="225">
        <f aca="true" t="shared" si="2" ref="D12:D17">E12+F12+G12+H12+I12+J12+K12</f>
        <v>1733.13</v>
      </c>
      <c r="E12" s="203"/>
      <c r="F12" s="203">
        <v>988.83</v>
      </c>
      <c r="G12" s="203"/>
      <c r="H12" s="203">
        <v>440.9</v>
      </c>
      <c r="I12" s="203"/>
      <c r="J12" s="203"/>
      <c r="K12" s="205">
        <v>303.4</v>
      </c>
      <c r="L12" s="203"/>
      <c r="M12" s="137"/>
      <c r="N12" s="137"/>
    </row>
    <row r="13" spans="1:14" s="29" customFormat="1" ht="24.75" customHeight="1">
      <c r="A13" s="47"/>
      <c r="B13" s="62" t="s">
        <v>372</v>
      </c>
      <c r="C13" s="48" t="s">
        <v>3</v>
      </c>
      <c r="D13" s="225">
        <f t="shared" si="2"/>
        <v>26662.870000000003</v>
      </c>
      <c r="E13" s="203"/>
      <c r="F13" s="203">
        <v>25450.09</v>
      </c>
      <c r="G13" s="203"/>
      <c r="H13" s="203">
        <v>361.7</v>
      </c>
      <c r="I13" s="203"/>
      <c r="J13" s="203"/>
      <c r="K13" s="205">
        <v>851.08</v>
      </c>
      <c r="L13" s="203"/>
      <c r="M13" s="137"/>
      <c r="N13" s="137"/>
    </row>
    <row r="14" spans="1:14" s="29" customFormat="1" ht="54.75" customHeight="1">
      <c r="A14" s="47"/>
      <c r="B14" s="62" t="s">
        <v>373</v>
      </c>
      <c r="C14" s="48" t="s">
        <v>4</v>
      </c>
      <c r="D14" s="225">
        <f t="shared" si="2"/>
        <v>0</v>
      </c>
      <c r="E14" s="203"/>
      <c r="F14" s="203"/>
      <c r="G14" s="203"/>
      <c r="H14" s="203"/>
      <c r="I14" s="203"/>
      <c r="J14" s="203"/>
      <c r="K14" s="205"/>
      <c r="L14" s="203"/>
      <c r="M14" s="137"/>
      <c r="N14" s="137"/>
    </row>
    <row r="15" spans="1:14" s="29" customFormat="1" ht="39" customHeight="1">
      <c r="A15" s="47"/>
      <c r="B15" s="62" t="s">
        <v>437</v>
      </c>
      <c r="C15" s="48" t="s">
        <v>5</v>
      </c>
      <c r="D15" s="225">
        <f>E15+F15+G15+H15+I15+J15+K15</f>
        <v>11482.61</v>
      </c>
      <c r="E15" s="203"/>
      <c r="F15" s="203">
        <v>11411.75</v>
      </c>
      <c r="G15" s="203"/>
      <c r="H15" s="203"/>
      <c r="I15" s="203"/>
      <c r="J15" s="203"/>
      <c r="K15" s="205">
        <v>70.86</v>
      </c>
      <c r="L15" s="203"/>
      <c r="M15" s="137"/>
      <c r="N15" s="137"/>
    </row>
    <row r="16" spans="1:14" s="29" customFormat="1" ht="27" customHeight="1">
      <c r="A16" s="47"/>
      <c r="B16" s="62" t="s">
        <v>438</v>
      </c>
      <c r="C16" s="48" t="s">
        <v>18</v>
      </c>
      <c r="D16" s="225">
        <f t="shared" si="2"/>
        <v>12729.03</v>
      </c>
      <c r="E16" s="203"/>
      <c r="F16" s="203">
        <v>12661.26</v>
      </c>
      <c r="G16" s="203"/>
      <c r="H16" s="203"/>
      <c r="I16" s="203"/>
      <c r="J16" s="203"/>
      <c r="K16" s="205">
        <v>67.77</v>
      </c>
      <c r="L16" s="203"/>
      <c r="M16" s="137"/>
      <c r="N16" s="137"/>
    </row>
    <row r="17" spans="1:14" s="29" customFormat="1" ht="21" customHeight="1">
      <c r="A17" s="49"/>
      <c r="B17" s="43" t="s">
        <v>374</v>
      </c>
      <c r="C17" s="48" t="s">
        <v>19</v>
      </c>
      <c r="D17" s="225">
        <f t="shared" si="2"/>
        <v>4143.83</v>
      </c>
      <c r="E17" s="203"/>
      <c r="F17" s="203">
        <v>3887.53</v>
      </c>
      <c r="G17" s="203"/>
      <c r="H17" s="203"/>
      <c r="I17" s="203"/>
      <c r="J17" s="203"/>
      <c r="K17" s="203">
        <v>256.3</v>
      </c>
      <c r="L17" s="203"/>
      <c r="M17" s="137"/>
      <c r="N17" s="137"/>
    </row>
    <row r="18" spans="1:14" s="29" customFormat="1" ht="21" customHeight="1">
      <c r="A18" s="354" t="s">
        <v>383</v>
      </c>
      <c r="B18" s="355"/>
      <c r="C18" s="48" t="s">
        <v>52</v>
      </c>
      <c r="D18" s="201">
        <f>E18+F18+G18+H18+I18+J18+K18</f>
        <v>529</v>
      </c>
      <c r="E18" s="203">
        <f>E19+E20+E21</f>
        <v>0</v>
      </c>
      <c r="F18" s="203">
        <f aca="true" t="shared" si="3" ref="F18:L18">F19+F20+F21</f>
        <v>469.1</v>
      </c>
      <c r="G18" s="203">
        <f t="shared" si="3"/>
        <v>0</v>
      </c>
      <c r="H18" s="203">
        <f t="shared" si="3"/>
        <v>0</v>
      </c>
      <c r="I18" s="203">
        <f t="shared" si="3"/>
        <v>0</v>
      </c>
      <c r="J18" s="203">
        <f t="shared" si="3"/>
        <v>0</v>
      </c>
      <c r="K18" s="203">
        <f>K19+K20+K21</f>
        <v>59.9</v>
      </c>
      <c r="L18" s="203">
        <f t="shared" si="3"/>
        <v>0</v>
      </c>
      <c r="M18" s="137"/>
      <c r="N18" s="137"/>
    </row>
    <row r="19" spans="1:14" s="29" customFormat="1" ht="38.25" customHeight="1">
      <c r="A19" s="49"/>
      <c r="B19" s="70" t="s">
        <v>439</v>
      </c>
      <c r="C19" s="48" t="s">
        <v>6</v>
      </c>
      <c r="D19" s="203">
        <v>0</v>
      </c>
      <c r="E19" s="203">
        <v>0</v>
      </c>
      <c r="F19" s="203">
        <v>469.1</v>
      </c>
      <c r="G19" s="203">
        <v>0</v>
      </c>
      <c r="H19" s="203">
        <v>0</v>
      </c>
      <c r="I19" s="203">
        <v>0</v>
      </c>
      <c r="J19" s="203">
        <v>0</v>
      </c>
      <c r="K19" s="203">
        <v>59.9</v>
      </c>
      <c r="L19" s="203">
        <v>0</v>
      </c>
      <c r="M19" s="137"/>
      <c r="N19" s="137"/>
    </row>
    <row r="20" spans="1:14" s="29" customFormat="1" ht="38.25" customHeight="1">
      <c r="A20" s="41"/>
      <c r="B20" s="70" t="s">
        <v>440</v>
      </c>
      <c r="C20" s="48" t="s">
        <v>7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137"/>
      <c r="N20" s="137"/>
    </row>
    <row r="21" spans="1:82" s="29" customFormat="1" ht="28.5" customHeight="1">
      <c r="A21" s="49"/>
      <c r="B21" s="70" t="s">
        <v>375</v>
      </c>
      <c r="C21" s="48" t="s">
        <v>8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138"/>
      <c r="N21" s="138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</row>
    <row r="22" spans="1:82" ht="12.75">
      <c r="A22" s="10"/>
      <c r="B22" s="10"/>
      <c r="C22" s="10"/>
      <c r="D22" s="10"/>
      <c r="E22" s="11"/>
      <c r="F22" s="11"/>
      <c r="G22" s="11"/>
      <c r="H22" s="11"/>
      <c r="I22" s="1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</row>
    <row r="23" spans="1:82" ht="12.75">
      <c r="A23" s="10"/>
      <c r="B23" s="10"/>
      <c r="C23" s="10"/>
      <c r="D23" s="10"/>
      <c r="E23" s="11"/>
      <c r="F23" s="11"/>
      <c r="G23" s="11"/>
      <c r="H23" s="11"/>
      <c r="I23" s="1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</row>
    <row r="24" spans="1:82" ht="16.5" customHeight="1">
      <c r="A24" s="350"/>
      <c r="B24" s="350"/>
      <c r="C24" s="10"/>
      <c r="D24" s="10"/>
      <c r="E24" s="11"/>
      <c r="F24" s="289"/>
      <c r="G24" s="351"/>
      <c r="H24" s="351"/>
      <c r="I24" s="351"/>
      <c r="J24" s="351"/>
      <c r="K24" s="35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2.75">
      <c r="A25" s="10"/>
      <c r="B25" s="10"/>
      <c r="C25" s="10"/>
      <c r="D25" s="10"/>
      <c r="E25" s="11"/>
      <c r="F25" s="11"/>
      <c r="G25" s="11"/>
      <c r="H25" s="11"/>
      <c r="I25" s="1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1:82" ht="12.75">
      <c r="A26" s="10"/>
      <c r="B26" s="10"/>
      <c r="C26" s="10"/>
      <c r="D26" s="10"/>
      <c r="E26" s="11"/>
      <c r="F26" s="11"/>
      <c r="G26" s="11"/>
      <c r="H26" s="11"/>
      <c r="I26" s="1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ht="12.75">
      <c r="A27" s="10"/>
      <c r="B27" s="10"/>
      <c r="C27" s="10"/>
      <c r="D27" s="10"/>
      <c r="E27" s="11"/>
      <c r="F27" s="11"/>
      <c r="G27" s="11"/>
      <c r="H27" s="11"/>
      <c r="I27" s="1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ht="12.75">
      <c r="A28" s="10"/>
      <c r="B28" s="10"/>
      <c r="C28" s="10"/>
      <c r="D28" s="10"/>
      <c r="E28" s="11"/>
      <c r="F28" s="11"/>
      <c r="G28" s="11"/>
      <c r="H28" s="11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2" ht="12.75">
      <c r="A29" s="10"/>
      <c r="B29" s="10"/>
      <c r="C29" s="10"/>
      <c r="D29" s="10"/>
      <c r="E29" s="11"/>
      <c r="F29" s="11"/>
      <c r="G29" s="11"/>
      <c r="H29" s="11"/>
      <c r="I29" s="1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</row>
    <row r="30" spans="1:82" ht="12.75">
      <c r="A30" s="10"/>
      <c r="B30" s="10"/>
      <c r="C30" s="10"/>
      <c r="D30" s="10"/>
      <c r="E30" s="11"/>
      <c r="F30" s="11"/>
      <c r="G30" s="11"/>
      <c r="H30" s="11"/>
      <c r="I30" s="11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</row>
    <row r="31" spans="1:82" ht="12.75">
      <c r="A31" s="10"/>
      <c r="B31" s="10"/>
      <c r="C31" s="10"/>
      <c r="D31" s="10"/>
      <c r="E31" s="11"/>
      <c r="F31" s="11"/>
      <c r="G31" s="11"/>
      <c r="H31" s="11"/>
      <c r="I31" s="1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</row>
    <row r="32" spans="1:82" ht="12.75">
      <c r="A32" s="10"/>
      <c r="B32" s="10"/>
      <c r="C32" s="10"/>
      <c r="D32" s="10"/>
      <c r="E32" s="11"/>
      <c r="F32" s="11"/>
      <c r="G32" s="11"/>
      <c r="H32" s="11"/>
      <c r="I32" s="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</row>
    <row r="33" spans="1:82" ht="12.75">
      <c r="A33" s="10"/>
      <c r="B33" s="10"/>
      <c r="C33" s="10"/>
      <c r="D33" s="10"/>
      <c r="E33" s="11"/>
      <c r="F33" s="11"/>
      <c r="G33" s="11"/>
      <c r="H33" s="11"/>
      <c r="I33" s="1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</row>
    <row r="34" spans="1:82" ht="12.75">
      <c r="A34" s="10"/>
      <c r="B34" s="10"/>
      <c r="C34" s="10"/>
      <c r="D34" s="10"/>
      <c r="E34" s="11"/>
      <c r="F34" s="11"/>
      <c r="G34" s="11"/>
      <c r="H34" s="11"/>
      <c r="I34" s="1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</row>
    <row r="35" spans="1:82" ht="12.75">
      <c r="A35" s="10"/>
      <c r="B35" s="10"/>
      <c r="C35" s="10"/>
      <c r="D35" s="10"/>
      <c r="E35" s="11"/>
      <c r="F35" s="11"/>
      <c r="G35" s="11"/>
      <c r="H35" s="11"/>
      <c r="I35" s="1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</row>
    <row r="36" spans="1:82" ht="12.75">
      <c r="A36" s="10"/>
      <c r="B36" s="10"/>
      <c r="C36" s="10"/>
      <c r="D36" s="10"/>
      <c r="E36" s="11"/>
      <c r="F36" s="11"/>
      <c r="G36" s="11"/>
      <c r="H36" s="11"/>
      <c r="I36" s="1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</row>
    <row r="37" spans="1:82" ht="12.75">
      <c r="A37" s="10"/>
      <c r="B37" s="10"/>
      <c r="C37" s="10"/>
      <c r="D37" s="10"/>
      <c r="E37" s="11"/>
      <c r="F37" s="11"/>
      <c r="G37" s="11"/>
      <c r="H37" s="11"/>
      <c r="I37" s="1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12.75">
      <c r="A38" s="10"/>
      <c r="B38" s="10"/>
      <c r="C38" s="10"/>
      <c r="D38" s="10"/>
      <c r="E38" s="11"/>
      <c r="F38" s="11"/>
      <c r="G38" s="11"/>
      <c r="H38" s="11"/>
      <c r="I38" s="1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2" ht="12.75">
      <c r="A39" s="10"/>
      <c r="B39" s="10"/>
      <c r="C39" s="10"/>
      <c r="D39" s="10"/>
      <c r="E39" s="11"/>
      <c r="F39" s="11"/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</row>
    <row r="40" spans="1:82" ht="12.75">
      <c r="A40" s="10"/>
      <c r="B40" s="10"/>
      <c r="C40" s="10"/>
      <c r="D40" s="10"/>
      <c r="E40" s="11"/>
      <c r="F40" s="11"/>
      <c r="G40" s="11"/>
      <c r="H40" s="11"/>
      <c r="I40" s="1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</row>
    <row r="41" spans="1:82" ht="12.75">
      <c r="A41" s="10"/>
      <c r="B41" s="10"/>
      <c r="C41" s="10"/>
      <c r="D41" s="10"/>
      <c r="E41" s="11"/>
      <c r="F41" s="11"/>
      <c r="G41" s="11"/>
      <c r="H41" s="11"/>
      <c r="I41" s="1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</row>
    <row r="42" spans="1:82" ht="12.75">
      <c r="A42" s="10"/>
      <c r="B42" s="10"/>
      <c r="C42" s="10"/>
      <c r="D42" s="10"/>
      <c r="E42" s="11"/>
      <c r="F42" s="11"/>
      <c r="G42" s="11"/>
      <c r="H42" s="11"/>
      <c r="I42" s="1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</row>
    <row r="43" spans="1:82" ht="12.75">
      <c r="A43" s="10"/>
      <c r="B43" s="10"/>
      <c r="C43" s="10"/>
      <c r="D43" s="10"/>
      <c r="E43" s="11"/>
      <c r="F43" s="11"/>
      <c r="G43" s="11"/>
      <c r="H43" s="11"/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</row>
    <row r="44" spans="1:82" ht="12.75">
      <c r="A44" s="10"/>
      <c r="B44" s="10"/>
      <c r="C44" s="10"/>
      <c r="D44" s="10"/>
      <c r="E44" s="11"/>
      <c r="F44" s="11"/>
      <c r="G44" s="11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</row>
    <row r="45" spans="1:82" ht="12.75">
      <c r="A45" s="10"/>
      <c r="B45" s="10"/>
      <c r="C45" s="10"/>
      <c r="D45" s="10"/>
      <c r="E45" s="11"/>
      <c r="F45" s="11"/>
      <c r="G45" s="11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</row>
    <row r="46" spans="1:82" ht="12.75">
      <c r="A46" s="10"/>
      <c r="B46" s="10"/>
      <c r="C46" s="10"/>
      <c r="D46" s="10"/>
      <c r="E46" s="11"/>
      <c r="F46" s="11"/>
      <c r="G46" s="11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</row>
    <row r="47" spans="1:82" ht="12.75">
      <c r="A47" s="10"/>
      <c r="B47" s="10"/>
      <c r="C47" s="10"/>
      <c r="D47" s="10"/>
      <c r="E47" s="11"/>
      <c r="F47" s="11"/>
      <c r="G47" s="11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12.75">
      <c r="A48" s="10"/>
      <c r="B48" s="10"/>
      <c r="C48" s="10"/>
      <c r="D48" s="10"/>
      <c r="E48" s="11"/>
      <c r="F48" s="11"/>
      <c r="G48" s="11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12.75">
      <c r="A49" s="10"/>
      <c r="B49" s="10"/>
      <c r="C49" s="10"/>
      <c r="D49" s="10"/>
      <c r="E49" s="11"/>
      <c r="F49" s="11"/>
      <c r="G49" s="11"/>
      <c r="H49" s="11"/>
      <c r="I49" s="1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</row>
    <row r="50" spans="1:82" ht="12.75">
      <c r="A50" s="10"/>
      <c r="B50" s="10"/>
      <c r="C50" s="10"/>
      <c r="D50" s="10"/>
      <c r="E50" s="11"/>
      <c r="F50" s="11"/>
      <c r="G50" s="11"/>
      <c r="H50" s="11"/>
      <c r="I50" s="1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</row>
    <row r="51" spans="1:82" ht="12.75">
      <c r="A51" s="10"/>
      <c r="B51" s="10"/>
      <c r="C51" s="10"/>
      <c r="D51" s="10"/>
      <c r="E51" s="11"/>
      <c r="F51" s="11"/>
      <c r="G51" s="11"/>
      <c r="H51" s="11"/>
      <c r="I51" s="1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</row>
    <row r="52" spans="1:82" ht="12.75">
      <c r="A52" s="10"/>
      <c r="B52" s="10"/>
      <c r="C52" s="10"/>
      <c r="D52" s="10"/>
      <c r="E52" s="11"/>
      <c r="F52" s="11"/>
      <c r="G52" s="11"/>
      <c r="H52" s="11"/>
      <c r="I52" s="1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</row>
    <row r="53" spans="1:82" ht="12.75">
      <c r="A53" s="10"/>
      <c r="B53" s="10"/>
      <c r="C53" s="10"/>
      <c r="D53" s="10"/>
      <c r="E53" s="11"/>
      <c r="F53" s="11"/>
      <c r="G53" s="11"/>
      <c r="H53" s="11"/>
      <c r="I53" s="1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</row>
    <row r="54" spans="1:82" ht="12.75">
      <c r="A54" s="10"/>
      <c r="B54" s="10"/>
      <c r="C54" s="10"/>
      <c r="D54" s="10"/>
      <c r="E54" s="11"/>
      <c r="F54" s="11"/>
      <c r="G54" s="11"/>
      <c r="H54" s="11"/>
      <c r="I54" s="11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</row>
    <row r="55" spans="1:82" ht="12.75">
      <c r="A55" s="10"/>
      <c r="B55" s="10"/>
      <c r="C55" s="10"/>
      <c r="D55" s="10"/>
      <c r="E55" s="11"/>
      <c r="F55" s="11"/>
      <c r="G55" s="11"/>
      <c r="H55" s="11"/>
      <c r="I55" s="1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</row>
    <row r="56" spans="1:82" ht="12.75">
      <c r="A56" s="10"/>
      <c r="B56" s="10"/>
      <c r="C56" s="10"/>
      <c r="D56" s="10"/>
      <c r="E56" s="11"/>
      <c r="F56" s="11"/>
      <c r="G56" s="11"/>
      <c r="H56" s="11"/>
      <c r="I56" s="1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</row>
    <row r="57" spans="1:82" ht="12.75">
      <c r="A57" s="10"/>
      <c r="B57" s="10"/>
      <c r="C57" s="10"/>
      <c r="D57" s="10"/>
      <c r="E57" s="11"/>
      <c r="F57" s="11"/>
      <c r="G57" s="11"/>
      <c r="H57" s="11"/>
      <c r="I57" s="1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</row>
    <row r="58" spans="1:82" ht="12.75">
      <c r="A58" s="10"/>
      <c r="B58" s="10"/>
      <c r="C58" s="10"/>
      <c r="D58" s="10"/>
      <c r="E58" s="11"/>
      <c r="F58" s="11"/>
      <c r="G58" s="11"/>
      <c r="H58" s="11"/>
      <c r="I58" s="1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</row>
    <row r="59" spans="1:82" ht="12.75">
      <c r="A59" s="10"/>
      <c r="B59" s="10"/>
      <c r="C59" s="10"/>
      <c r="D59" s="10"/>
      <c r="E59" s="11"/>
      <c r="F59" s="11"/>
      <c r="G59" s="11"/>
      <c r="H59" s="11"/>
      <c r="I59" s="1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</row>
    <row r="60" spans="1:82" ht="12.75">
      <c r="A60" s="10"/>
      <c r="B60" s="10"/>
      <c r="C60" s="10"/>
      <c r="D60" s="10"/>
      <c r="E60" s="11"/>
      <c r="F60" s="11"/>
      <c r="G60" s="11"/>
      <c r="H60" s="11"/>
      <c r="I60" s="11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</row>
    <row r="61" spans="1:82" ht="12.75">
      <c r="A61" s="10"/>
      <c r="B61" s="10"/>
      <c r="C61" s="10"/>
      <c r="D61" s="10"/>
      <c r="E61" s="11"/>
      <c r="F61" s="11"/>
      <c r="G61" s="11"/>
      <c r="H61" s="11"/>
      <c r="I61" s="11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</row>
    <row r="62" spans="1:82" ht="12.75">
      <c r="A62" s="10"/>
      <c r="B62" s="10"/>
      <c r="C62" s="10"/>
      <c r="D62" s="10"/>
      <c r="E62" s="11"/>
      <c r="F62" s="11"/>
      <c r="G62" s="11"/>
      <c r="H62" s="11"/>
      <c r="I62" s="11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</row>
    <row r="63" spans="1:82" ht="12.75">
      <c r="A63" s="10"/>
      <c r="B63" s="10"/>
      <c r="C63" s="10"/>
      <c r="D63" s="10"/>
      <c r="E63" s="11"/>
      <c r="F63" s="11"/>
      <c r="G63" s="11"/>
      <c r="H63" s="11"/>
      <c r="I63" s="1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</row>
    <row r="64" spans="1:82" ht="12.75">
      <c r="A64" s="10"/>
      <c r="B64" s="10"/>
      <c r="C64" s="10"/>
      <c r="D64" s="10"/>
      <c r="E64" s="11"/>
      <c r="F64" s="11"/>
      <c r="G64" s="11"/>
      <c r="H64" s="11"/>
      <c r="I64" s="1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</row>
    <row r="65" spans="1:82" ht="12.75">
      <c r="A65" s="10"/>
      <c r="B65" s="10"/>
      <c r="C65" s="10"/>
      <c r="D65" s="10"/>
      <c r="E65" s="11"/>
      <c r="F65" s="11"/>
      <c r="G65" s="11"/>
      <c r="H65" s="11"/>
      <c r="I65" s="1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</row>
    <row r="66" spans="1:82" ht="12.75">
      <c r="A66" s="10"/>
      <c r="B66" s="10"/>
      <c r="C66" s="10"/>
      <c r="D66" s="10"/>
      <c r="E66" s="11"/>
      <c r="F66" s="11"/>
      <c r="G66" s="11"/>
      <c r="H66" s="11"/>
      <c r="I66" s="11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</row>
    <row r="67" spans="1:82" ht="12.75">
      <c r="A67" s="10"/>
      <c r="B67" s="10"/>
      <c r="C67" s="10"/>
      <c r="D67" s="10"/>
      <c r="E67" s="11"/>
      <c r="F67" s="11"/>
      <c r="G67" s="11"/>
      <c r="H67" s="11"/>
      <c r="I67" s="11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</row>
    <row r="68" spans="1:82" ht="12.75">
      <c r="A68" s="10"/>
      <c r="B68" s="10"/>
      <c r="C68" s="10"/>
      <c r="D68" s="10"/>
      <c r="E68" s="11"/>
      <c r="F68" s="11"/>
      <c r="G68" s="11"/>
      <c r="H68" s="11"/>
      <c r="I68" s="11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</row>
    <row r="69" spans="1:82" ht="12.75">
      <c r="A69" s="10"/>
      <c r="B69" s="10"/>
      <c r="C69" s="10"/>
      <c r="D69" s="10"/>
      <c r="E69" s="11"/>
      <c r="F69" s="11"/>
      <c r="G69" s="11"/>
      <c r="H69" s="11"/>
      <c r="I69" s="11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</row>
    <row r="70" spans="1:82" ht="12.75">
      <c r="A70" s="10"/>
      <c r="B70" s="10"/>
      <c r="C70" s="10"/>
      <c r="D70" s="10"/>
      <c r="E70" s="11"/>
      <c r="F70" s="11"/>
      <c r="G70" s="11"/>
      <c r="H70" s="11"/>
      <c r="I70" s="11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</row>
    <row r="71" spans="1:82" ht="12.75">
      <c r="A71" s="10"/>
      <c r="B71" s="10"/>
      <c r="C71" s="10"/>
      <c r="D71" s="10"/>
      <c r="E71" s="11"/>
      <c r="F71" s="11"/>
      <c r="G71" s="11"/>
      <c r="H71" s="11"/>
      <c r="I71" s="11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</row>
    <row r="72" spans="1:82" ht="12.75">
      <c r="A72" s="10"/>
      <c r="B72" s="10"/>
      <c r="C72" s="10"/>
      <c r="D72" s="10"/>
      <c r="E72" s="11"/>
      <c r="F72" s="11"/>
      <c r="G72" s="11"/>
      <c r="H72" s="11"/>
      <c r="I72" s="11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</row>
    <row r="73" spans="1:82" ht="12.75">
      <c r="A73" s="10"/>
      <c r="B73" s="10"/>
      <c r="C73" s="10"/>
      <c r="D73" s="10"/>
      <c r="E73" s="11"/>
      <c r="F73" s="11"/>
      <c r="G73" s="11"/>
      <c r="H73" s="11"/>
      <c r="I73" s="11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</row>
    <row r="74" spans="1:82" ht="12.75">
      <c r="A74" s="10"/>
      <c r="B74" s="10"/>
      <c r="C74" s="10"/>
      <c r="D74" s="10"/>
      <c r="E74" s="11"/>
      <c r="F74" s="11"/>
      <c r="G74" s="11"/>
      <c r="H74" s="11"/>
      <c r="I74" s="11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</row>
    <row r="75" spans="1:82" ht="12.75">
      <c r="A75" s="10"/>
      <c r="B75" s="10"/>
      <c r="C75" s="10"/>
      <c r="D75" s="10"/>
      <c r="E75" s="11"/>
      <c r="F75" s="11"/>
      <c r="G75" s="11"/>
      <c r="H75" s="11"/>
      <c r="I75" s="11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</row>
    <row r="76" spans="1:82" ht="12.75">
      <c r="A76" s="10"/>
      <c r="B76" s="10"/>
      <c r="C76" s="10"/>
      <c r="D76" s="10"/>
      <c r="E76" s="11"/>
      <c r="F76" s="11"/>
      <c r="G76" s="11"/>
      <c r="H76" s="11"/>
      <c r="I76" s="11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</row>
    <row r="77" spans="1:82" ht="12.75">
      <c r="A77" s="10"/>
      <c r="B77" s="10"/>
      <c r="C77" s="10"/>
      <c r="D77" s="10"/>
      <c r="E77" s="11"/>
      <c r="F77" s="11"/>
      <c r="G77" s="11"/>
      <c r="H77" s="11"/>
      <c r="I77" s="11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</row>
    <row r="78" spans="1:82" ht="12.75">
      <c r="A78" s="10"/>
      <c r="B78" s="10"/>
      <c r="C78" s="10"/>
      <c r="D78" s="10"/>
      <c r="E78" s="11"/>
      <c r="F78" s="11"/>
      <c r="G78" s="11"/>
      <c r="H78" s="11"/>
      <c r="I78" s="11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</row>
    <row r="79" spans="1:82" ht="12.75">
      <c r="A79" s="10"/>
      <c r="B79" s="10"/>
      <c r="C79" s="10"/>
      <c r="D79" s="10"/>
      <c r="E79" s="11"/>
      <c r="F79" s="11"/>
      <c r="G79" s="11"/>
      <c r="H79" s="11"/>
      <c r="I79" s="11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</row>
    <row r="80" spans="1:82" ht="12.75">
      <c r="A80" s="10"/>
      <c r="B80" s="10"/>
      <c r="C80" s="10"/>
      <c r="D80" s="10"/>
      <c r="E80" s="11"/>
      <c r="F80" s="11"/>
      <c r="G80" s="11"/>
      <c r="H80" s="11"/>
      <c r="I80" s="11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</row>
    <row r="81" spans="1:82" ht="12.75">
      <c r="A81" s="10"/>
      <c r="B81" s="10"/>
      <c r="C81" s="10"/>
      <c r="D81" s="10"/>
      <c r="E81" s="11"/>
      <c r="F81" s="11"/>
      <c r="G81" s="11"/>
      <c r="H81" s="11"/>
      <c r="I81" s="11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</row>
    <row r="82" spans="1:82" ht="12.75">
      <c r="A82" s="10"/>
      <c r="B82" s="10"/>
      <c r="C82" s="10"/>
      <c r="D82" s="10"/>
      <c r="E82" s="11"/>
      <c r="F82" s="11"/>
      <c r="G82" s="11"/>
      <c r="H82" s="11"/>
      <c r="I82" s="11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</row>
    <row r="83" spans="1:82" ht="12.75">
      <c r="A83" s="10"/>
      <c r="B83" s="10"/>
      <c r="C83" s="10"/>
      <c r="D83" s="10"/>
      <c r="E83" s="11"/>
      <c r="F83" s="11"/>
      <c r="G83" s="11"/>
      <c r="H83" s="11"/>
      <c r="I83" s="11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</row>
    <row r="84" spans="1:82" ht="12.75">
      <c r="A84" s="10"/>
      <c r="B84" s="10"/>
      <c r="C84" s="10"/>
      <c r="D84" s="10"/>
      <c r="E84" s="11"/>
      <c r="F84" s="11"/>
      <c r="G84" s="11"/>
      <c r="H84" s="11"/>
      <c r="I84" s="11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</row>
    <row r="85" spans="1:82" ht="12.75">
      <c r="A85" s="10"/>
      <c r="B85" s="10"/>
      <c r="C85" s="10"/>
      <c r="D85" s="10"/>
      <c r="E85" s="11"/>
      <c r="F85" s="11"/>
      <c r="G85" s="11"/>
      <c r="H85" s="11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</row>
    <row r="86" spans="1:82" ht="12.75">
      <c r="A86" s="10"/>
      <c r="B86" s="10"/>
      <c r="C86" s="10"/>
      <c r="D86" s="10"/>
      <c r="E86" s="11"/>
      <c r="F86" s="11"/>
      <c r="G86" s="11"/>
      <c r="H86" s="11"/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</row>
    <row r="87" spans="1:82" ht="12.75">
      <c r="A87" s="10"/>
      <c r="B87" s="10"/>
      <c r="C87" s="10"/>
      <c r="D87" s="10"/>
      <c r="E87" s="11"/>
      <c r="F87" s="11"/>
      <c r="G87" s="11"/>
      <c r="H87" s="11"/>
      <c r="I87" s="11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</row>
    <row r="88" spans="1:82" ht="12.75">
      <c r="A88" s="10"/>
      <c r="B88" s="10"/>
      <c r="C88" s="10"/>
      <c r="D88" s="10"/>
      <c r="E88" s="11"/>
      <c r="F88" s="11"/>
      <c r="G88" s="11"/>
      <c r="H88" s="11"/>
      <c r="I88" s="11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</row>
    <row r="89" spans="1:82" ht="12.75">
      <c r="A89" s="10"/>
      <c r="B89" s="10"/>
      <c r="C89" s="10"/>
      <c r="D89" s="10"/>
      <c r="E89" s="11"/>
      <c r="F89" s="11"/>
      <c r="G89" s="11"/>
      <c r="H89" s="11"/>
      <c r="I89" s="11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</row>
    <row r="90" spans="1:82" ht="12.75">
      <c r="A90" s="10"/>
      <c r="B90" s="10"/>
      <c r="C90" s="10"/>
      <c r="D90" s="10"/>
      <c r="E90" s="11"/>
      <c r="F90" s="11"/>
      <c r="G90" s="11"/>
      <c r="H90" s="11"/>
      <c r="I90" s="11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</row>
    <row r="91" spans="1:82" ht="12.75">
      <c r="A91" s="10"/>
      <c r="B91" s="10"/>
      <c r="C91" s="10"/>
      <c r="D91" s="10"/>
      <c r="E91" s="11"/>
      <c r="F91" s="11"/>
      <c r="G91" s="11"/>
      <c r="H91" s="11"/>
      <c r="I91" s="11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</row>
    <row r="92" spans="1:82" ht="12.75">
      <c r="A92" s="10"/>
      <c r="B92" s="10"/>
      <c r="C92" s="10"/>
      <c r="D92" s="10"/>
      <c r="E92" s="11"/>
      <c r="F92" s="11"/>
      <c r="G92" s="11"/>
      <c r="H92" s="11"/>
      <c r="I92" s="11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</row>
    <row r="93" spans="1:82" ht="12.75">
      <c r="A93" s="10"/>
      <c r="B93" s="10"/>
      <c r="C93" s="10"/>
      <c r="D93" s="10"/>
      <c r="E93" s="11"/>
      <c r="F93" s="11"/>
      <c r="G93" s="11"/>
      <c r="H93" s="11"/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</row>
    <row r="94" spans="1:82" ht="12.75">
      <c r="A94" s="10"/>
      <c r="B94" s="10"/>
      <c r="C94" s="10"/>
      <c r="D94" s="10"/>
      <c r="E94" s="11"/>
      <c r="F94" s="11"/>
      <c r="G94" s="11"/>
      <c r="H94" s="11"/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</row>
    <row r="95" spans="1:82" ht="12.75">
      <c r="A95" s="10"/>
      <c r="B95" s="10"/>
      <c r="C95" s="10"/>
      <c r="D95" s="10"/>
      <c r="E95" s="11"/>
      <c r="F95" s="11"/>
      <c r="G95" s="11"/>
      <c r="H95" s="11"/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</row>
    <row r="96" spans="1:82" ht="12.75">
      <c r="A96" s="10"/>
      <c r="B96" s="10"/>
      <c r="C96" s="10"/>
      <c r="D96" s="10"/>
      <c r="E96" s="11"/>
      <c r="F96" s="11"/>
      <c r="G96" s="11"/>
      <c r="H96" s="11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</row>
    <row r="97" spans="1:82" ht="12.75">
      <c r="A97" s="10"/>
      <c r="B97" s="10"/>
      <c r="C97" s="10"/>
      <c r="D97" s="10"/>
      <c r="E97" s="11"/>
      <c r="F97" s="11"/>
      <c r="G97" s="11"/>
      <c r="H97" s="11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</row>
    <row r="98" spans="1:82" ht="12.75">
      <c r="A98" s="10"/>
      <c r="B98" s="10"/>
      <c r="C98" s="10"/>
      <c r="D98" s="10"/>
      <c r="E98" s="11"/>
      <c r="F98" s="11"/>
      <c r="G98" s="11"/>
      <c r="H98" s="11"/>
      <c r="I98" s="1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</row>
    <row r="99" spans="1:82" ht="12.75">
      <c r="A99" s="10"/>
      <c r="B99" s="10"/>
      <c r="C99" s="10"/>
      <c r="D99" s="10"/>
      <c r="E99" s="11"/>
      <c r="F99" s="11"/>
      <c r="G99" s="11"/>
      <c r="H99" s="11"/>
      <c r="I99" s="1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</row>
    <row r="100" spans="1:82" ht="12.75">
      <c r="A100" s="10"/>
      <c r="B100" s="10"/>
      <c r="C100" s="10"/>
      <c r="D100" s="10"/>
      <c r="E100" s="11"/>
      <c r="F100" s="11"/>
      <c r="G100" s="11"/>
      <c r="H100" s="11"/>
      <c r="I100" s="1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</row>
    <row r="101" spans="1:82" ht="12.75">
      <c r="A101" s="10"/>
      <c r="B101" s="10"/>
      <c r="C101" s="10"/>
      <c r="D101" s="10"/>
      <c r="E101" s="11"/>
      <c r="F101" s="11"/>
      <c r="G101" s="11"/>
      <c r="H101" s="11"/>
      <c r="I101" s="11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</row>
    <row r="102" spans="1:82" ht="12.75">
      <c r="A102" s="10"/>
      <c r="B102" s="10"/>
      <c r="C102" s="10"/>
      <c r="D102" s="10"/>
      <c r="E102" s="11"/>
      <c r="F102" s="11"/>
      <c r="G102" s="11"/>
      <c r="H102" s="11"/>
      <c r="I102" s="11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</row>
    <row r="103" spans="1:82" ht="12.75">
      <c r="A103" s="10"/>
      <c r="B103" s="10"/>
      <c r="C103" s="10"/>
      <c r="D103" s="10"/>
      <c r="E103" s="11"/>
      <c r="F103" s="11"/>
      <c r="G103" s="11"/>
      <c r="H103" s="11"/>
      <c r="I103" s="11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</row>
    <row r="104" spans="1:82" ht="12.75">
      <c r="A104" s="10"/>
      <c r="B104" s="10"/>
      <c r="C104" s="10"/>
      <c r="D104" s="10"/>
      <c r="E104" s="11"/>
      <c r="F104" s="11"/>
      <c r="G104" s="11"/>
      <c r="H104" s="11"/>
      <c r="I104" s="11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</row>
    <row r="105" spans="1:82" ht="12.75">
      <c r="A105" s="10"/>
      <c r="B105" s="10"/>
      <c r="C105" s="10"/>
      <c r="D105" s="10"/>
      <c r="E105" s="11"/>
      <c r="F105" s="11"/>
      <c r="G105" s="11"/>
      <c r="H105" s="11"/>
      <c r="I105" s="11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</row>
    <row r="106" spans="1:82" ht="12.75">
      <c r="A106" s="10"/>
      <c r="B106" s="10"/>
      <c r="C106" s="10"/>
      <c r="D106" s="10"/>
      <c r="E106" s="11"/>
      <c r="F106" s="11"/>
      <c r="G106" s="11"/>
      <c r="H106" s="11"/>
      <c r="I106" s="11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</row>
    <row r="107" spans="1:82" ht="12.75">
      <c r="A107" s="10"/>
      <c r="B107" s="10"/>
      <c r="C107" s="10"/>
      <c r="D107" s="10"/>
      <c r="E107" s="11"/>
      <c r="F107" s="11"/>
      <c r="G107" s="11"/>
      <c r="H107" s="11"/>
      <c r="I107" s="11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</row>
    <row r="108" spans="1:82" ht="12.75">
      <c r="A108" s="10"/>
      <c r="B108" s="10"/>
      <c r="C108" s="10"/>
      <c r="D108" s="10"/>
      <c r="E108" s="11"/>
      <c r="F108" s="11"/>
      <c r="G108" s="11"/>
      <c r="H108" s="11"/>
      <c r="I108" s="1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</row>
    <row r="109" spans="1:82" ht="12.75">
      <c r="A109" s="10"/>
      <c r="B109" s="10"/>
      <c r="C109" s="10"/>
      <c r="D109" s="10"/>
      <c r="E109" s="11"/>
      <c r="F109" s="11"/>
      <c r="G109" s="11"/>
      <c r="H109" s="11"/>
      <c r="I109" s="11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</row>
    <row r="110" spans="1:82" ht="12.75">
      <c r="A110" s="10"/>
      <c r="B110" s="10"/>
      <c r="C110" s="10"/>
      <c r="D110" s="10"/>
      <c r="E110" s="11"/>
      <c r="F110" s="11"/>
      <c r="G110" s="11"/>
      <c r="H110" s="11"/>
      <c r="I110" s="11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</row>
    <row r="111" spans="1:82" ht="12.75">
      <c r="A111" s="10"/>
      <c r="B111" s="10"/>
      <c r="C111" s="10"/>
      <c r="D111" s="10"/>
      <c r="E111" s="11"/>
      <c r="F111" s="11"/>
      <c r="G111" s="11"/>
      <c r="H111" s="11"/>
      <c r="I111" s="11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</row>
    <row r="112" spans="1:82" ht="12.75">
      <c r="A112" s="10"/>
      <c r="B112" s="10"/>
      <c r="C112" s="10"/>
      <c r="D112" s="10"/>
      <c r="E112" s="11"/>
      <c r="F112" s="11"/>
      <c r="G112" s="11"/>
      <c r="H112" s="11"/>
      <c r="I112" s="1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</row>
    <row r="113" spans="1:82" ht="12.75">
      <c r="A113" s="10"/>
      <c r="B113" s="10"/>
      <c r="C113" s="10"/>
      <c r="D113" s="10"/>
      <c r="E113" s="11"/>
      <c r="F113" s="11"/>
      <c r="G113" s="11"/>
      <c r="H113" s="11"/>
      <c r="I113" s="1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</row>
    <row r="114" spans="1:82" ht="12.75">
      <c r="A114" s="10"/>
      <c r="B114" s="10"/>
      <c r="C114" s="10"/>
      <c r="D114" s="10"/>
      <c r="E114" s="11"/>
      <c r="F114" s="11"/>
      <c r="G114" s="11"/>
      <c r="H114" s="11"/>
      <c r="I114" s="1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</row>
    <row r="115" spans="1:82" ht="12.75">
      <c r="A115" s="10"/>
      <c r="B115" s="10"/>
      <c r="C115" s="10"/>
      <c r="D115" s="10"/>
      <c r="E115" s="11"/>
      <c r="F115" s="11"/>
      <c r="G115" s="11"/>
      <c r="H115" s="11"/>
      <c r="I115" s="1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</row>
    <row r="116" spans="1:82" ht="12.75">
      <c r="A116" s="10"/>
      <c r="B116" s="10"/>
      <c r="C116" s="10"/>
      <c r="D116" s="10"/>
      <c r="E116" s="11"/>
      <c r="F116" s="11"/>
      <c r="G116" s="11"/>
      <c r="H116" s="11"/>
      <c r="I116" s="1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</row>
    <row r="117" spans="1:82" ht="12.75">
      <c r="A117" s="10"/>
      <c r="B117" s="10"/>
      <c r="C117" s="10"/>
      <c r="D117" s="10"/>
      <c r="E117" s="11"/>
      <c r="F117" s="11"/>
      <c r="G117" s="11"/>
      <c r="H117" s="11"/>
      <c r="I117" s="1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</row>
    <row r="118" spans="1:82" ht="12.75">
      <c r="A118" s="10"/>
      <c r="B118" s="10"/>
      <c r="C118" s="10"/>
      <c r="D118" s="10"/>
      <c r="E118" s="11"/>
      <c r="F118" s="11"/>
      <c r="G118" s="11"/>
      <c r="H118" s="11"/>
      <c r="I118" s="11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</row>
    <row r="119" spans="1:82" ht="12.75">
      <c r="A119" s="10"/>
      <c r="B119" s="10"/>
      <c r="C119" s="10"/>
      <c r="D119" s="10"/>
      <c r="E119" s="11"/>
      <c r="F119" s="11"/>
      <c r="G119" s="11"/>
      <c r="H119" s="11"/>
      <c r="I119" s="11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</row>
    <row r="120" spans="1:82" ht="12.75">
      <c r="A120" s="10"/>
      <c r="B120" s="10"/>
      <c r="C120" s="10"/>
      <c r="D120" s="10"/>
      <c r="E120" s="11"/>
      <c r="F120" s="11"/>
      <c r="G120" s="11"/>
      <c r="H120" s="11"/>
      <c r="I120" s="11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</row>
    <row r="121" spans="1:82" ht="12.75">
      <c r="A121" s="10"/>
      <c r="B121" s="10"/>
      <c r="C121" s="10"/>
      <c r="D121" s="10"/>
      <c r="E121" s="11"/>
      <c r="F121" s="11"/>
      <c r="G121" s="11"/>
      <c r="H121" s="11"/>
      <c r="I121" s="11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</row>
    <row r="122" spans="1:82" ht="12.75">
      <c r="A122" s="10"/>
      <c r="B122" s="10"/>
      <c r="C122" s="10"/>
      <c r="D122" s="10"/>
      <c r="E122" s="11"/>
      <c r="F122" s="11"/>
      <c r="G122" s="11"/>
      <c r="H122" s="11"/>
      <c r="I122" s="11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</row>
    <row r="123" spans="1:82" ht="12.75">
      <c r="A123" s="10"/>
      <c r="B123" s="10"/>
      <c r="C123" s="10"/>
      <c r="D123" s="10"/>
      <c r="E123" s="11"/>
      <c r="F123" s="11"/>
      <c r="G123" s="11"/>
      <c r="H123" s="11"/>
      <c r="I123" s="11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</row>
    <row r="124" spans="1:82" ht="12.75">
      <c r="A124" s="10"/>
      <c r="B124" s="10"/>
      <c r="C124" s="10"/>
      <c r="D124" s="10"/>
      <c r="E124" s="11"/>
      <c r="F124" s="11"/>
      <c r="G124" s="11"/>
      <c r="H124" s="11"/>
      <c r="I124" s="11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</row>
    <row r="125" spans="1:82" ht="12.75">
      <c r="A125" s="10"/>
      <c r="B125" s="10"/>
      <c r="C125" s="10"/>
      <c r="D125" s="10"/>
      <c r="E125" s="11"/>
      <c r="F125" s="11"/>
      <c r="G125" s="11"/>
      <c r="H125" s="11"/>
      <c r="I125" s="11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</row>
    <row r="126" spans="1:82" ht="12.75">
      <c r="A126" s="10"/>
      <c r="B126" s="10"/>
      <c r="C126" s="10"/>
      <c r="D126" s="10"/>
      <c r="E126" s="11"/>
      <c r="F126" s="11"/>
      <c r="G126" s="11"/>
      <c r="H126" s="11"/>
      <c r="I126" s="11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</row>
    <row r="127" spans="1:82" ht="12.75">
      <c r="A127" s="10"/>
      <c r="B127" s="10"/>
      <c r="C127" s="10"/>
      <c r="D127" s="10"/>
      <c r="E127" s="11"/>
      <c r="F127" s="11"/>
      <c r="G127" s="11"/>
      <c r="H127" s="11"/>
      <c r="I127" s="11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</row>
    <row r="128" spans="1:82" ht="12.75">
      <c r="A128" s="10"/>
      <c r="B128" s="10"/>
      <c r="C128" s="10"/>
      <c r="D128" s="10"/>
      <c r="E128" s="11"/>
      <c r="F128" s="11"/>
      <c r="G128" s="11"/>
      <c r="H128" s="11"/>
      <c r="I128" s="11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</row>
    <row r="129" spans="1:82" ht="12.75">
      <c r="A129" s="10"/>
      <c r="B129" s="10"/>
      <c r="C129" s="10"/>
      <c r="D129" s="10"/>
      <c r="E129" s="11"/>
      <c r="F129" s="11"/>
      <c r="G129" s="11"/>
      <c r="H129" s="11"/>
      <c r="I129" s="11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</row>
    <row r="130" spans="1:82" ht="12.75">
      <c r="A130" s="10"/>
      <c r="B130" s="10"/>
      <c r="C130" s="10"/>
      <c r="D130" s="10"/>
      <c r="E130" s="11"/>
      <c r="F130" s="11"/>
      <c r="G130" s="11"/>
      <c r="H130" s="11"/>
      <c r="I130" s="11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</row>
    <row r="131" spans="1:82" ht="12.75">
      <c r="A131" s="10"/>
      <c r="B131" s="10"/>
      <c r="C131" s="10"/>
      <c r="D131" s="10"/>
      <c r="E131" s="11"/>
      <c r="F131" s="11"/>
      <c r="G131" s="11"/>
      <c r="H131" s="11"/>
      <c r="I131" s="11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</row>
    <row r="132" spans="1:82" ht="12.75">
      <c r="A132" s="10"/>
      <c r="B132" s="10"/>
      <c r="C132" s="10"/>
      <c r="D132" s="10"/>
      <c r="E132" s="11"/>
      <c r="F132" s="11"/>
      <c r="G132" s="11"/>
      <c r="H132" s="11"/>
      <c r="I132" s="11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</row>
    <row r="133" spans="1:82" ht="12.75">
      <c r="A133" s="10"/>
      <c r="B133" s="10"/>
      <c r="C133" s="10"/>
      <c r="D133" s="10"/>
      <c r="E133" s="11"/>
      <c r="F133" s="11"/>
      <c r="G133" s="11"/>
      <c r="H133" s="11"/>
      <c r="I133" s="11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</row>
    <row r="134" spans="1:82" ht="12.75">
      <c r="A134" s="10"/>
      <c r="B134" s="10"/>
      <c r="C134" s="10"/>
      <c r="D134" s="10"/>
      <c r="E134" s="11"/>
      <c r="F134" s="11"/>
      <c r="G134" s="11"/>
      <c r="H134" s="11"/>
      <c r="I134" s="11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</row>
    <row r="135" spans="1:82" ht="12.75">
      <c r="A135" s="10"/>
      <c r="B135" s="10"/>
      <c r="C135" s="10"/>
      <c r="D135" s="10"/>
      <c r="E135" s="11"/>
      <c r="F135" s="11"/>
      <c r="G135" s="11"/>
      <c r="H135" s="11"/>
      <c r="I135" s="11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</row>
    <row r="136" spans="1:82" ht="12.75">
      <c r="A136" s="10"/>
      <c r="B136" s="10"/>
      <c r="C136" s="10"/>
      <c r="D136" s="10"/>
      <c r="E136" s="11"/>
      <c r="F136" s="11"/>
      <c r="G136" s="11"/>
      <c r="H136" s="11"/>
      <c r="I136" s="11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</row>
    <row r="137" spans="1:82" ht="12.75">
      <c r="A137" s="10"/>
      <c r="B137" s="10"/>
      <c r="C137" s="10"/>
      <c r="D137" s="10"/>
      <c r="E137" s="11"/>
      <c r="F137" s="11"/>
      <c r="G137" s="11"/>
      <c r="H137" s="11"/>
      <c r="I137" s="11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</row>
    <row r="138" spans="1:82" ht="12.75">
      <c r="A138" s="10"/>
      <c r="B138" s="10"/>
      <c r="C138" s="10"/>
      <c r="D138" s="10"/>
      <c r="E138" s="11"/>
      <c r="F138" s="11"/>
      <c r="G138" s="11"/>
      <c r="H138" s="11"/>
      <c r="I138" s="11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</row>
    <row r="139" spans="1:82" ht="12.75">
      <c r="A139" s="10"/>
      <c r="B139" s="10"/>
      <c r="C139" s="10"/>
      <c r="D139" s="10"/>
      <c r="E139" s="11"/>
      <c r="F139" s="11"/>
      <c r="G139" s="11"/>
      <c r="H139" s="11"/>
      <c r="I139" s="11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</row>
    <row r="140" spans="1:82" ht="12.75">
      <c r="A140" s="10"/>
      <c r="B140" s="10"/>
      <c r="C140" s="10"/>
      <c r="D140" s="10"/>
      <c r="E140" s="11"/>
      <c r="F140" s="11"/>
      <c r="G140" s="11"/>
      <c r="H140" s="11"/>
      <c r="I140" s="11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</row>
    <row r="141" spans="1:82" ht="12.75">
      <c r="A141" s="10"/>
      <c r="B141" s="10"/>
      <c r="C141" s="10"/>
      <c r="D141" s="10"/>
      <c r="E141" s="11"/>
      <c r="F141" s="11"/>
      <c r="G141" s="11"/>
      <c r="H141" s="11"/>
      <c r="I141" s="11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</row>
    <row r="142" spans="1:82" ht="12.75">
      <c r="A142" s="10"/>
      <c r="B142" s="10"/>
      <c r="C142" s="10"/>
      <c r="D142" s="10"/>
      <c r="E142" s="11"/>
      <c r="F142" s="11"/>
      <c r="G142" s="11"/>
      <c r="H142" s="11"/>
      <c r="I142" s="11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</row>
    <row r="143" spans="1:82" ht="12.75">
      <c r="A143" s="10"/>
      <c r="B143" s="10"/>
      <c r="C143" s="10"/>
      <c r="D143" s="10"/>
      <c r="E143" s="11"/>
      <c r="F143" s="11"/>
      <c r="G143" s="11"/>
      <c r="H143" s="11"/>
      <c r="I143" s="11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</row>
    <row r="144" spans="1:82" ht="12.75">
      <c r="A144" s="10"/>
      <c r="B144" s="10"/>
      <c r="C144" s="10"/>
      <c r="D144" s="10"/>
      <c r="E144" s="11"/>
      <c r="F144" s="11"/>
      <c r="G144" s="11"/>
      <c r="H144" s="11"/>
      <c r="I144" s="11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</row>
    <row r="145" spans="1:82" ht="12.75">
      <c r="A145" s="10"/>
      <c r="B145" s="10"/>
      <c r="C145" s="10"/>
      <c r="D145" s="10"/>
      <c r="E145" s="11"/>
      <c r="F145" s="11"/>
      <c r="G145" s="11"/>
      <c r="H145" s="11"/>
      <c r="I145" s="11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</row>
    <row r="146" spans="1:82" ht="12.75">
      <c r="A146" s="10"/>
      <c r="B146" s="10"/>
      <c r="C146" s="10"/>
      <c r="D146" s="10"/>
      <c r="E146" s="11"/>
      <c r="F146" s="11"/>
      <c r="G146" s="11"/>
      <c r="H146" s="11"/>
      <c r="I146" s="11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</row>
    <row r="147" spans="1:82" ht="12.75">
      <c r="A147" s="10"/>
      <c r="B147" s="10"/>
      <c r="C147" s="10"/>
      <c r="D147" s="10"/>
      <c r="E147" s="11"/>
      <c r="F147" s="11"/>
      <c r="G147" s="11"/>
      <c r="H147" s="11"/>
      <c r="I147" s="1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</row>
    <row r="148" spans="1:82" ht="12.75">
      <c r="A148" s="10"/>
      <c r="B148" s="10"/>
      <c r="C148" s="10"/>
      <c r="D148" s="10"/>
      <c r="E148" s="11"/>
      <c r="F148" s="11"/>
      <c r="G148" s="11"/>
      <c r="H148" s="11"/>
      <c r="I148" s="11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</row>
    <row r="149" spans="1:82" ht="12.75">
      <c r="A149" s="10"/>
      <c r="B149" s="10"/>
      <c r="C149" s="10"/>
      <c r="D149" s="10"/>
      <c r="E149" s="11"/>
      <c r="F149" s="11"/>
      <c r="G149" s="11"/>
      <c r="H149" s="11"/>
      <c r="I149" s="11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</row>
    <row r="150" spans="1:82" ht="12.75">
      <c r="A150" s="10"/>
      <c r="B150" s="10"/>
      <c r="C150" s="10"/>
      <c r="D150" s="10"/>
      <c r="E150" s="11"/>
      <c r="F150" s="11"/>
      <c r="G150" s="11"/>
      <c r="H150" s="11"/>
      <c r="I150" s="11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</row>
    <row r="151" spans="1:82" ht="12.75">
      <c r="A151" s="10"/>
      <c r="B151" s="10"/>
      <c r="C151" s="10"/>
      <c r="D151" s="10"/>
      <c r="E151" s="11"/>
      <c r="F151" s="11"/>
      <c r="G151" s="11"/>
      <c r="H151" s="11"/>
      <c r="I151" s="11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</row>
    <row r="152" spans="1:82" ht="12.75">
      <c r="A152" s="10"/>
      <c r="B152" s="10"/>
      <c r="C152" s="10"/>
      <c r="D152" s="10"/>
      <c r="E152" s="11"/>
      <c r="F152" s="11"/>
      <c r="G152" s="11"/>
      <c r="H152" s="11"/>
      <c r="I152" s="11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</row>
    <row r="153" spans="1:82" ht="12.75">
      <c r="A153" s="10"/>
      <c r="B153" s="10"/>
      <c r="C153" s="10"/>
      <c r="D153" s="10"/>
      <c r="E153" s="11"/>
      <c r="F153" s="11"/>
      <c r="G153" s="11"/>
      <c r="H153" s="11"/>
      <c r="I153" s="1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</row>
    <row r="154" spans="1:82" ht="12.75">
      <c r="A154" s="10"/>
      <c r="B154" s="10"/>
      <c r="C154" s="10"/>
      <c r="D154" s="10"/>
      <c r="E154" s="11"/>
      <c r="F154" s="11"/>
      <c r="G154" s="11"/>
      <c r="H154" s="11"/>
      <c r="I154" s="11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</row>
    <row r="155" spans="1:82" ht="12.75">
      <c r="A155" s="10"/>
      <c r="B155" s="10"/>
      <c r="C155" s="10"/>
      <c r="D155" s="10"/>
      <c r="E155" s="11"/>
      <c r="F155" s="11"/>
      <c r="G155" s="11"/>
      <c r="H155" s="11"/>
      <c r="I155" s="11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</row>
    <row r="156" spans="1:82" ht="12.75">
      <c r="A156" s="10"/>
      <c r="B156" s="10"/>
      <c r="C156" s="10"/>
      <c r="D156" s="10"/>
      <c r="E156" s="11"/>
      <c r="F156" s="11"/>
      <c r="G156" s="11"/>
      <c r="H156" s="11"/>
      <c r="I156" s="11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</row>
    <row r="157" spans="1:82" ht="12.75">
      <c r="A157" s="10"/>
      <c r="B157" s="10"/>
      <c r="C157" s="10"/>
      <c r="D157" s="10"/>
      <c r="E157" s="11"/>
      <c r="F157" s="11"/>
      <c r="G157" s="11"/>
      <c r="H157" s="11"/>
      <c r="I157" s="11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</row>
    <row r="158" spans="1:82" ht="12.75">
      <c r="A158" s="10"/>
      <c r="B158" s="10"/>
      <c r="C158" s="10"/>
      <c r="D158" s="10"/>
      <c r="E158" s="11"/>
      <c r="F158" s="11"/>
      <c r="G158" s="11"/>
      <c r="H158" s="11"/>
      <c r="I158" s="11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</row>
    <row r="159" spans="1:82" ht="12.75">
      <c r="A159" s="10"/>
      <c r="B159" s="10"/>
      <c r="C159" s="10"/>
      <c r="D159" s="10"/>
      <c r="E159" s="11"/>
      <c r="F159" s="11"/>
      <c r="G159" s="11"/>
      <c r="H159" s="11"/>
      <c r="I159" s="11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</row>
    <row r="160" spans="1:82" ht="12.75">
      <c r="A160" s="10"/>
      <c r="B160" s="10"/>
      <c r="C160" s="10"/>
      <c r="D160" s="10"/>
      <c r="E160" s="11"/>
      <c r="F160" s="11"/>
      <c r="G160" s="11"/>
      <c r="H160" s="11"/>
      <c r="I160" s="11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</row>
    <row r="161" spans="1:82" ht="12.75">
      <c r="A161" s="10"/>
      <c r="B161" s="10"/>
      <c r="C161" s="10"/>
      <c r="D161" s="10"/>
      <c r="E161" s="11"/>
      <c r="F161" s="11"/>
      <c r="G161" s="11"/>
      <c r="H161" s="11"/>
      <c r="I161" s="11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</row>
    <row r="162" spans="1:82" ht="12.75">
      <c r="A162" s="10"/>
      <c r="B162" s="10"/>
      <c r="C162" s="10"/>
      <c r="D162" s="10"/>
      <c r="E162" s="11"/>
      <c r="F162" s="11"/>
      <c r="G162" s="11"/>
      <c r="H162" s="11"/>
      <c r="I162" s="11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</row>
    <row r="163" spans="1:82" ht="12.75">
      <c r="A163" s="10"/>
      <c r="B163" s="10"/>
      <c r="C163" s="10"/>
      <c r="D163" s="10"/>
      <c r="E163" s="11"/>
      <c r="F163" s="11"/>
      <c r="G163" s="11"/>
      <c r="H163" s="11"/>
      <c r="I163" s="11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</row>
    <row r="164" spans="1:82" ht="12.75">
      <c r="A164" s="10"/>
      <c r="B164" s="10"/>
      <c r="C164" s="10"/>
      <c r="D164" s="10"/>
      <c r="E164" s="11"/>
      <c r="F164" s="11"/>
      <c r="G164" s="11"/>
      <c r="H164" s="11"/>
      <c r="I164" s="11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</row>
    <row r="165" spans="1:82" ht="12.75">
      <c r="A165" s="10"/>
      <c r="B165" s="10"/>
      <c r="C165" s="10"/>
      <c r="D165" s="10"/>
      <c r="E165" s="11"/>
      <c r="F165" s="11"/>
      <c r="G165" s="11"/>
      <c r="H165" s="11"/>
      <c r="I165" s="11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</row>
    <row r="166" spans="1:82" ht="12.75">
      <c r="A166" s="10"/>
      <c r="B166" s="10"/>
      <c r="C166" s="10"/>
      <c r="D166" s="10"/>
      <c r="E166" s="11"/>
      <c r="F166" s="11"/>
      <c r="G166" s="11"/>
      <c r="H166" s="11"/>
      <c r="I166" s="11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</row>
    <row r="167" spans="1:82" ht="12.75">
      <c r="A167" s="10"/>
      <c r="B167" s="10"/>
      <c r="C167" s="10"/>
      <c r="D167" s="10"/>
      <c r="E167" s="11"/>
      <c r="F167" s="11"/>
      <c r="G167" s="11"/>
      <c r="H167" s="11"/>
      <c r="I167" s="11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</row>
    <row r="168" spans="1:82" ht="12.75">
      <c r="A168" s="10"/>
      <c r="B168" s="10"/>
      <c r="C168" s="10"/>
      <c r="D168" s="10"/>
      <c r="E168" s="11"/>
      <c r="F168" s="11"/>
      <c r="G168" s="11"/>
      <c r="H168" s="11"/>
      <c r="I168" s="11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</row>
    <row r="169" spans="1:82" ht="12.75">
      <c r="A169" s="10"/>
      <c r="B169" s="10"/>
      <c r="C169" s="10"/>
      <c r="D169" s="10"/>
      <c r="E169" s="11"/>
      <c r="F169" s="11"/>
      <c r="G169" s="11"/>
      <c r="H169" s="11"/>
      <c r="I169" s="11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</row>
    <row r="170" spans="1:82" ht="12.75">
      <c r="A170" s="10"/>
      <c r="B170" s="10"/>
      <c r="C170" s="10"/>
      <c r="D170" s="10"/>
      <c r="E170" s="11"/>
      <c r="F170" s="11"/>
      <c r="G170" s="11"/>
      <c r="H170" s="11"/>
      <c r="I170" s="11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</row>
    <row r="171" spans="1:82" ht="12.75">
      <c r="A171" s="10"/>
      <c r="B171" s="10"/>
      <c r="C171" s="10"/>
      <c r="D171" s="10"/>
      <c r="E171" s="11"/>
      <c r="F171" s="11"/>
      <c r="G171" s="11"/>
      <c r="H171" s="11"/>
      <c r="I171" s="11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</row>
    <row r="172" spans="1:82" ht="12.75">
      <c r="A172" s="10"/>
      <c r="B172" s="10"/>
      <c r="C172" s="10"/>
      <c r="D172" s="10"/>
      <c r="E172" s="11"/>
      <c r="F172" s="11"/>
      <c r="G172" s="11"/>
      <c r="H172" s="11"/>
      <c r="I172" s="11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</row>
    <row r="173" spans="1:82" ht="12.75">
      <c r="A173" s="10"/>
      <c r="B173" s="10"/>
      <c r="C173" s="10"/>
      <c r="D173" s="10"/>
      <c r="E173" s="11"/>
      <c r="F173" s="11"/>
      <c r="G173" s="11"/>
      <c r="H173" s="11"/>
      <c r="I173" s="11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</row>
    <row r="174" spans="1:82" ht="12.75">
      <c r="A174" s="10"/>
      <c r="B174" s="10"/>
      <c r="C174" s="10"/>
      <c r="D174" s="10"/>
      <c r="E174" s="11"/>
      <c r="F174" s="11"/>
      <c r="G174" s="11"/>
      <c r="H174" s="11"/>
      <c r="I174" s="11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</row>
    <row r="175" spans="1:82" ht="12.75">
      <c r="A175" s="10"/>
      <c r="B175" s="10"/>
      <c r="C175" s="10"/>
      <c r="D175" s="10"/>
      <c r="E175" s="11"/>
      <c r="F175" s="11"/>
      <c r="G175" s="11"/>
      <c r="H175" s="11"/>
      <c r="I175" s="11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</row>
    <row r="176" spans="1:82" ht="12.75">
      <c r="A176" s="10"/>
      <c r="B176" s="10"/>
      <c r="C176" s="10"/>
      <c r="D176" s="10"/>
      <c r="E176" s="11"/>
      <c r="F176" s="11"/>
      <c r="G176" s="11"/>
      <c r="H176" s="11"/>
      <c r="I176" s="11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</row>
    <row r="177" spans="1:82" ht="12.75">
      <c r="A177" s="10"/>
      <c r="B177" s="10"/>
      <c r="C177" s="10"/>
      <c r="D177" s="10"/>
      <c r="E177" s="11"/>
      <c r="F177" s="11"/>
      <c r="G177" s="11"/>
      <c r="H177" s="11"/>
      <c r="I177" s="11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</row>
    <row r="178" spans="1:82" ht="12.75">
      <c r="A178" s="10"/>
      <c r="B178" s="10"/>
      <c r="C178" s="10"/>
      <c r="D178" s="10"/>
      <c r="E178" s="11"/>
      <c r="F178" s="11"/>
      <c r="G178" s="11"/>
      <c r="H178" s="11"/>
      <c r="I178" s="11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</row>
    <row r="179" spans="1:82" ht="12.75">
      <c r="A179" s="10"/>
      <c r="B179" s="10"/>
      <c r="C179" s="10"/>
      <c r="D179" s="10"/>
      <c r="E179" s="11"/>
      <c r="F179" s="11"/>
      <c r="G179" s="11"/>
      <c r="H179" s="11"/>
      <c r="I179" s="11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</row>
    <row r="180" spans="1:82" ht="12.75">
      <c r="A180" s="10"/>
      <c r="B180" s="10"/>
      <c r="C180" s="10"/>
      <c r="D180" s="10"/>
      <c r="E180" s="11"/>
      <c r="F180" s="11"/>
      <c r="G180" s="11"/>
      <c r="H180" s="11"/>
      <c r="I180" s="11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</row>
    <row r="181" spans="1:82" ht="12.75">
      <c r="A181" s="10"/>
      <c r="B181" s="10"/>
      <c r="C181" s="10"/>
      <c r="D181" s="10"/>
      <c r="E181" s="11"/>
      <c r="F181" s="11"/>
      <c r="G181" s="11"/>
      <c r="H181" s="11"/>
      <c r="I181" s="11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</row>
    <row r="182" spans="1:82" ht="12.75">
      <c r="A182" s="10"/>
      <c r="B182" s="10"/>
      <c r="C182" s="10"/>
      <c r="D182" s="10"/>
      <c r="E182" s="11"/>
      <c r="F182" s="11"/>
      <c r="G182" s="11"/>
      <c r="H182" s="11"/>
      <c r="I182" s="11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</row>
    <row r="183" spans="1:82" ht="12.75">
      <c r="A183" s="10"/>
      <c r="B183" s="10"/>
      <c r="C183" s="10"/>
      <c r="D183" s="10"/>
      <c r="E183" s="11"/>
      <c r="F183" s="11"/>
      <c r="G183" s="11"/>
      <c r="H183" s="11"/>
      <c r="I183" s="11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</row>
    <row r="184" spans="1:82" ht="12.75">
      <c r="A184" s="10"/>
      <c r="B184" s="10"/>
      <c r="C184" s="10"/>
      <c r="D184" s="10"/>
      <c r="E184" s="11"/>
      <c r="F184" s="11"/>
      <c r="G184" s="11"/>
      <c r="H184" s="11"/>
      <c r="I184" s="11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</row>
    <row r="185" spans="1:82" ht="12.75">
      <c r="A185" s="10"/>
      <c r="B185" s="10"/>
      <c r="C185" s="10"/>
      <c r="D185" s="10"/>
      <c r="E185" s="11"/>
      <c r="F185" s="11"/>
      <c r="G185" s="11"/>
      <c r="H185" s="11"/>
      <c r="I185" s="11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</row>
    <row r="186" spans="1:82" ht="12.75">
      <c r="A186" s="10"/>
      <c r="B186" s="10"/>
      <c r="C186" s="10"/>
      <c r="D186" s="10"/>
      <c r="E186" s="11"/>
      <c r="F186" s="11"/>
      <c r="G186" s="11"/>
      <c r="H186" s="11"/>
      <c r="I186" s="11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</row>
    <row r="187" spans="1:82" ht="12.75">
      <c r="A187" s="10"/>
      <c r="B187" s="10"/>
      <c r="C187" s="10"/>
      <c r="D187" s="10"/>
      <c r="E187" s="11"/>
      <c r="F187" s="11"/>
      <c r="G187" s="11"/>
      <c r="H187" s="11"/>
      <c r="I187" s="11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</row>
    <row r="188" spans="1:82" ht="12.75">
      <c r="A188" s="10"/>
      <c r="B188" s="10"/>
      <c r="C188" s="10"/>
      <c r="D188" s="10"/>
      <c r="E188" s="11"/>
      <c r="F188" s="11"/>
      <c r="G188" s="11"/>
      <c r="H188" s="11"/>
      <c r="I188" s="11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</row>
    <row r="189" spans="1:82" ht="12.75">
      <c r="A189" s="10"/>
      <c r="B189" s="10"/>
      <c r="C189" s="10"/>
      <c r="D189" s="10"/>
      <c r="E189" s="11"/>
      <c r="F189" s="11"/>
      <c r="G189" s="11"/>
      <c r="H189" s="11"/>
      <c r="I189" s="11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</row>
    <row r="190" spans="1:82" ht="12.75">
      <c r="A190" s="10"/>
      <c r="B190" s="10"/>
      <c r="C190" s="10"/>
      <c r="D190" s="10"/>
      <c r="E190" s="11"/>
      <c r="F190" s="11"/>
      <c r="G190" s="11"/>
      <c r="H190" s="11"/>
      <c r="I190" s="11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</row>
    <row r="191" spans="1:82" ht="12.75">
      <c r="A191" s="10"/>
      <c r="B191" s="10"/>
      <c r="C191" s="10"/>
      <c r="D191" s="10"/>
      <c r="E191" s="11"/>
      <c r="F191" s="11"/>
      <c r="G191" s="11"/>
      <c r="H191" s="11"/>
      <c r="I191" s="11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</row>
    <row r="192" spans="1:82" ht="12.75">
      <c r="A192" s="10"/>
      <c r="B192" s="10"/>
      <c r="C192" s="10"/>
      <c r="D192" s="10"/>
      <c r="E192" s="11"/>
      <c r="F192" s="11"/>
      <c r="G192" s="11"/>
      <c r="H192" s="11"/>
      <c r="I192" s="11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</row>
    <row r="193" spans="1:82" ht="12.75">
      <c r="A193" s="10"/>
      <c r="B193" s="10"/>
      <c r="C193" s="10"/>
      <c r="D193" s="10"/>
      <c r="E193" s="11"/>
      <c r="F193" s="11"/>
      <c r="G193" s="11"/>
      <c r="H193" s="11"/>
      <c r="I193" s="11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</row>
    <row r="194" spans="1:82" ht="12.75">
      <c r="A194" s="10"/>
      <c r="B194" s="10"/>
      <c r="C194" s="10"/>
      <c r="D194" s="10"/>
      <c r="E194" s="11"/>
      <c r="F194" s="11"/>
      <c r="G194" s="11"/>
      <c r="H194" s="11"/>
      <c r="I194" s="11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</row>
    <row r="195" spans="1:82" ht="12.75">
      <c r="A195" s="10"/>
      <c r="B195" s="10"/>
      <c r="C195" s="10"/>
      <c r="D195" s="10"/>
      <c r="E195" s="11"/>
      <c r="F195" s="11"/>
      <c r="G195" s="11"/>
      <c r="H195" s="11"/>
      <c r="I195" s="11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</row>
    <row r="196" spans="1:82" ht="12.75">
      <c r="A196" s="10"/>
      <c r="B196" s="10"/>
      <c r="C196" s="10"/>
      <c r="D196" s="10"/>
      <c r="E196" s="11"/>
      <c r="F196" s="11"/>
      <c r="G196" s="11"/>
      <c r="H196" s="11"/>
      <c r="I196" s="11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</row>
    <row r="197" spans="1:82" ht="12.75">
      <c r="A197" s="10"/>
      <c r="B197" s="10"/>
      <c r="C197" s="10"/>
      <c r="D197" s="10"/>
      <c r="E197" s="11"/>
      <c r="F197" s="11"/>
      <c r="G197" s="11"/>
      <c r="H197" s="11"/>
      <c r="I197" s="11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</row>
    <row r="198" spans="1:82" ht="12.75">
      <c r="A198" s="10"/>
      <c r="B198" s="10"/>
      <c r="C198" s="10"/>
      <c r="D198" s="10"/>
      <c r="E198" s="11"/>
      <c r="F198" s="11"/>
      <c r="G198" s="11"/>
      <c r="H198" s="11"/>
      <c r="I198" s="11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</row>
    <row r="199" spans="1:82" ht="12.75">
      <c r="A199" s="10"/>
      <c r="B199" s="10"/>
      <c r="C199" s="10"/>
      <c r="D199" s="10"/>
      <c r="E199" s="11"/>
      <c r="F199" s="11"/>
      <c r="G199" s="11"/>
      <c r="H199" s="11"/>
      <c r="I199" s="11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</row>
    <row r="200" spans="1:82" ht="12.75">
      <c r="A200" s="10"/>
      <c r="B200" s="10"/>
      <c r="C200" s="10"/>
      <c r="D200" s="10"/>
      <c r="E200" s="11"/>
      <c r="F200" s="11"/>
      <c r="G200" s="11"/>
      <c r="H200" s="11"/>
      <c r="I200" s="11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</row>
    <row r="201" spans="1:82" ht="12.75">
      <c r="A201" s="10"/>
      <c r="B201" s="10"/>
      <c r="C201" s="10"/>
      <c r="D201" s="10"/>
      <c r="E201" s="11"/>
      <c r="F201" s="11"/>
      <c r="G201" s="11"/>
      <c r="H201" s="11"/>
      <c r="I201" s="11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</row>
    <row r="202" spans="1:82" ht="12.75">
      <c r="A202" s="10"/>
      <c r="B202" s="10"/>
      <c r="C202" s="10"/>
      <c r="D202" s="10"/>
      <c r="E202" s="11"/>
      <c r="F202" s="11"/>
      <c r="G202" s="11"/>
      <c r="H202" s="11"/>
      <c r="I202" s="11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</row>
    <row r="203" spans="1:82" ht="12.75">
      <c r="A203" s="10"/>
      <c r="B203" s="10"/>
      <c r="C203" s="10"/>
      <c r="D203" s="10"/>
      <c r="E203" s="11"/>
      <c r="F203" s="11"/>
      <c r="G203" s="11"/>
      <c r="H203" s="11"/>
      <c r="I203" s="11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</row>
    <row r="204" spans="1:82" ht="12.75">
      <c r="A204" s="10"/>
      <c r="B204" s="10"/>
      <c r="C204" s="10"/>
      <c r="D204" s="10"/>
      <c r="E204" s="11"/>
      <c r="F204" s="11"/>
      <c r="G204" s="11"/>
      <c r="H204" s="11"/>
      <c r="I204" s="11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</row>
    <row r="205" spans="1:82" ht="12.75">
      <c r="A205" s="10"/>
      <c r="B205" s="10"/>
      <c r="C205" s="10"/>
      <c r="D205" s="10"/>
      <c r="E205" s="11"/>
      <c r="F205" s="11"/>
      <c r="G205" s="11"/>
      <c r="H205" s="11"/>
      <c r="I205" s="11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</row>
    <row r="206" spans="1:82" ht="12.75">
      <c r="A206" s="10"/>
      <c r="B206" s="10"/>
      <c r="C206" s="10"/>
      <c r="D206" s="10"/>
      <c r="E206" s="11"/>
      <c r="F206" s="11"/>
      <c r="G206" s="11"/>
      <c r="H206" s="11"/>
      <c r="I206" s="11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</row>
    <row r="207" spans="1:82" ht="12.75">
      <c r="A207" s="10"/>
      <c r="B207" s="10"/>
      <c r="C207" s="10"/>
      <c r="D207" s="10"/>
      <c r="E207" s="11"/>
      <c r="F207" s="11"/>
      <c r="G207" s="11"/>
      <c r="H207" s="11"/>
      <c r="I207" s="11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</row>
    <row r="208" spans="1:82" ht="12.75">
      <c r="A208" s="10"/>
      <c r="B208" s="10"/>
      <c r="C208" s="10"/>
      <c r="D208" s="10"/>
      <c r="E208" s="11"/>
      <c r="F208" s="11"/>
      <c r="G208" s="11"/>
      <c r="H208" s="11"/>
      <c r="I208" s="11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</row>
    <row r="209" spans="1:82" ht="12.75">
      <c r="A209" s="10"/>
      <c r="B209" s="10"/>
      <c r="C209" s="10"/>
      <c r="D209" s="10"/>
      <c r="E209" s="11"/>
      <c r="F209" s="11"/>
      <c r="G209" s="11"/>
      <c r="H209" s="11"/>
      <c r="I209" s="11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</row>
    <row r="210" spans="1:82" ht="12.75">
      <c r="A210" s="10"/>
      <c r="B210" s="10"/>
      <c r="C210" s="10"/>
      <c r="D210" s="10"/>
      <c r="E210" s="11"/>
      <c r="F210" s="11"/>
      <c r="G210" s="11"/>
      <c r="H210" s="11"/>
      <c r="I210" s="11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</row>
    <row r="211" spans="1:82" ht="12.75">
      <c r="A211" s="10"/>
      <c r="B211" s="10"/>
      <c r="C211" s="10"/>
      <c r="D211" s="10"/>
      <c r="E211" s="11"/>
      <c r="F211" s="11"/>
      <c r="G211" s="11"/>
      <c r="H211" s="11"/>
      <c r="I211" s="11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</row>
    <row r="212" spans="1:82" ht="12.75">
      <c r="A212" s="10"/>
      <c r="B212" s="10"/>
      <c r="C212" s="10"/>
      <c r="D212" s="10"/>
      <c r="E212" s="11"/>
      <c r="F212" s="11"/>
      <c r="G212" s="11"/>
      <c r="H212" s="11"/>
      <c r="I212" s="11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</row>
    <row r="213" spans="1:82" ht="12.75">
      <c r="A213" s="10"/>
      <c r="B213" s="10"/>
      <c r="C213" s="10"/>
      <c r="D213" s="10"/>
      <c r="E213" s="11"/>
      <c r="F213" s="11"/>
      <c r="G213" s="11"/>
      <c r="H213" s="11"/>
      <c r="I213" s="11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</row>
    <row r="214" spans="1:82" ht="12.75">
      <c r="A214" s="10"/>
      <c r="B214" s="10"/>
      <c r="C214" s="10"/>
      <c r="D214" s="10"/>
      <c r="E214" s="11"/>
      <c r="F214" s="11"/>
      <c r="G214" s="11"/>
      <c r="H214" s="11"/>
      <c r="I214" s="11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</row>
    <row r="215" spans="1:82" ht="12.75">
      <c r="A215" s="10"/>
      <c r="B215" s="10"/>
      <c r="C215" s="10"/>
      <c r="D215" s="10"/>
      <c r="E215" s="11"/>
      <c r="F215" s="11"/>
      <c r="G215" s="11"/>
      <c r="H215" s="11"/>
      <c r="I215" s="11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</row>
    <row r="216" spans="1:82" ht="12.75">
      <c r="A216" s="10"/>
      <c r="B216" s="10"/>
      <c r="C216" s="10"/>
      <c r="D216" s="10"/>
      <c r="E216" s="11"/>
      <c r="F216" s="11"/>
      <c r="G216" s="11"/>
      <c r="H216" s="11"/>
      <c r="I216" s="11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</row>
    <row r="217" spans="1:82" ht="12.75">
      <c r="A217" s="10"/>
      <c r="B217" s="10"/>
      <c r="C217" s="10"/>
      <c r="D217" s="10"/>
      <c r="E217" s="11"/>
      <c r="F217" s="11"/>
      <c r="G217" s="11"/>
      <c r="H217" s="11"/>
      <c r="I217" s="11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</row>
    <row r="218" spans="1:82" ht="12.75">
      <c r="A218" s="10"/>
      <c r="B218" s="10"/>
      <c r="C218" s="10"/>
      <c r="D218" s="10"/>
      <c r="E218" s="11"/>
      <c r="F218" s="11"/>
      <c r="G218" s="11"/>
      <c r="H218" s="11"/>
      <c r="I218" s="11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</row>
    <row r="219" spans="1:82" ht="12.75">
      <c r="A219" s="10"/>
      <c r="B219" s="10"/>
      <c r="C219" s="10"/>
      <c r="D219" s="10"/>
      <c r="E219" s="11"/>
      <c r="F219" s="11"/>
      <c r="G219" s="11"/>
      <c r="H219" s="11"/>
      <c r="I219" s="11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</row>
    <row r="220" spans="1:82" ht="12.75">
      <c r="A220" s="10"/>
      <c r="B220" s="10"/>
      <c r="C220" s="10"/>
      <c r="D220" s="10"/>
      <c r="E220" s="11"/>
      <c r="F220" s="11"/>
      <c r="G220" s="11"/>
      <c r="H220" s="11"/>
      <c r="I220" s="11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</row>
    <row r="221" spans="1:82" ht="12.75">
      <c r="A221" s="10"/>
      <c r="B221" s="10"/>
      <c r="C221" s="10"/>
      <c r="D221" s="10"/>
      <c r="E221" s="11"/>
      <c r="F221" s="11"/>
      <c r="G221" s="11"/>
      <c r="H221" s="11"/>
      <c r="I221" s="11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</row>
    <row r="222" spans="1:82" ht="12.75">
      <c r="A222" s="10"/>
      <c r="B222" s="10"/>
      <c r="C222" s="10"/>
      <c r="D222" s="10"/>
      <c r="E222" s="11"/>
      <c r="F222" s="11"/>
      <c r="G222" s="11"/>
      <c r="H222" s="11"/>
      <c r="I222" s="11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</row>
    <row r="223" spans="1:82" ht="12.75">
      <c r="A223" s="10"/>
      <c r="B223" s="10"/>
      <c r="C223" s="10"/>
      <c r="D223" s="10"/>
      <c r="E223" s="11"/>
      <c r="F223" s="11"/>
      <c r="G223" s="11"/>
      <c r="H223" s="11"/>
      <c r="I223" s="11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</row>
    <row r="224" spans="1:82" ht="12.75">
      <c r="A224" s="10"/>
      <c r="B224" s="10"/>
      <c r="C224" s="10"/>
      <c r="D224" s="10"/>
      <c r="E224" s="11"/>
      <c r="F224" s="11"/>
      <c r="G224" s="11"/>
      <c r="H224" s="11"/>
      <c r="I224" s="11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</row>
    <row r="225" spans="1:82" ht="12.75">
      <c r="A225" s="10"/>
      <c r="B225" s="10"/>
      <c r="C225" s="10"/>
      <c r="D225" s="10"/>
      <c r="E225" s="11"/>
      <c r="F225" s="11"/>
      <c r="G225" s="11"/>
      <c r="H225" s="11"/>
      <c r="I225" s="11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</row>
    <row r="226" spans="1:82" ht="12.75">
      <c r="A226" s="10"/>
      <c r="B226" s="10"/>
      <c r="C226" s="10"/>
      <c r="D226" s="10"/>
      <c r="E226" s="11"/>
      <c r="F226" s="11"/>
      <c r="G226" s="11"/>
      <c r="H226" s="11"/>
      <c r="I226" s="11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</row>
    <row r="227" spans="1:82" ht="12.75">
      <c r="A227" s="10"/>
      <c r="B227" s="10"/>
      <c r="C227" s="10"/>
      <c r="D227" s="10"/>
      <c r="E227" s="11"/>
      <c r="F227" s="11"/>
      <c r="G227" s="11"/>
      <c r="H227" s="11"/>
      <c r="I227" s="11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</row>
    <row r="228" spans="1:82" ht="12.75">
      <c r="A228" s="10"/>
      <c r="B228" s="10"/>
      <c r="C228" s="10"/>
      <c r="D228" s="10"/>
      <c r="E228" s="11"/>
      <c r="F228" s="11"/>
      <c r="G228" s="11"/>
      <c r="H228" s="11"/>
      <c r="I228" s="11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</row>
    <row r="229" spans="1:82" ht="12.75">
      <c r="A229" s="10"/>
      <c r="B229" s="10"/>
      <c r="C229" s="10"/>
      <c r="D229" s="10"/>
      <c r="E229" s="11"/>
      <c r="F229" s="11"/>
      <c r="G229" s="11"/>
      <c r="H229" s="11"/>
      <c r="I229" s="11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</row>
    <row r="230" spans="1:82" ht="12.75">
      <c r="A230" s="10"/>
      <c r="B230" s="10"/>
      <c r="C230" s="10"/>
      <c r="D230" s="10"/>
      <c r="E230" s="11"/>
      <c r="F230" s="11"/>
      <c r="G230" s="11"/>
      <c r="H230" s="11"/>
      <c r="I230" s="11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</row>
    <row r="231" spans="1:82" ht="12.75">
      <c r="A231" s="10"/>
      <c r="B231" s="10"/>
      <c r="C231" s="10"/>
      <c r="D231" s="10"/>
      <c r="E231" s="11"/>
      <c r="F231" s="11"/>
      <c r="G231" s="11"/>
      <c r="H231" s="11"/>
      <c r="I231" s="11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</row>
    <row r="232" spans="1:82" ht="12.75">
      <c r="A232" s="10"/>
      <c r="B232" s="10"/>
      <c r="C232" s="10"/>
      <c r="D232" s="10"/>
      <c r="E232" s="11"/>
      <c r="F232" s="11"/>
      <c r="G232" s="11"/>
      <c r="H232" s="11"/>
      <c r="I232" s="11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</row>
    <row r="233" spans="1:82" ht="12.75">
      <c r="A233" s="10"/>
      <c r="B233" s="10"/>
      <c r="C233" s="10"/>
      <c r="D233" s="10"/>
      <c r="E233" s="11"/>
      <c r="F233" s="11"/>
      <c r="G233" s="11"/>
      <c r="H233" s="11"/>
      <c r="I233" s="11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</row>
    <row r="234" spans="1:82" ht="12.75">
      <c r="A234" s="10"/>
      <c r="B234" s="10"/>
      <c r="C234" s="10"/>
      <c r="D234" s="10"/>
      <c r="E234" s="11"/>
      <c r="F234" s="11"/>
      <c r="G234" s="11"/>
      <c r="H234" s="11"/>
      <c r="I234" s="11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</row>
    <row r="235" spans="1:82" ht="12.75">
      <c r="A235" s="10"/>
      <c r="B235" s="10"/>
      <c r="C235" s="10"/>
      <c r="D235" s="10"/>
      <c r="E235" s="11"/>
      <c r="F235" s="11"/>
      <c r="G235" s="11"/>
      <c r="H235" s="11"/>
      <c r="I235" s="11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</row>
    <row r="236" spans="1:82" ht="12.75">
      <c r="A236" s="10"/>
      <c r="B236" s="10"/>
      <c r="C236" s="10"/>
      <c r="D236" s="10"/>
      <c r="E236" s="11"/>
      <c r="F236" s="11"/>
      <c r="G236" s="11"/>
      <c r="H236" s="11"/>
      <c r="I236" s="11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</row>
    <row r="237" spans="1:82" ht="12.75">
      <c r="A237" s="10"/>
      <c r="B237" s="10"/>
      <c r="C237" s="10"/>
      <c r="D237" s="10"/>
      <c r="E237" s="11"/>
      <c r="F237" s="11"/>
      <c r="G237" s="11"/>
      <c r="H237" s="11"/>
      <c r="I237" s="11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</row>
    <row r="238" spans="1:82" ht="12.75">
      <c r="A238" s="10"/>
      <c r="B238" s="10"/>
      <c r="C238" s="10"/>
      <c r="D238" s="10"/>
      <c r="E238" s="11"/>
      <c r="F238" s="11"/>
      <c r="G238" s="11"/>
      <c r="H238" s="11"/>
      <c r="I238" s="11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</row>
    <row r="239" spans="1:82" ht="12.75">
      <c r="A239" s="10"/>
      <c r="B239" s="10"/>
      <c r="C239" s="10"/>
      <c r="D239" s="10"/>
      <c r="E239" s="11"/>
      <c r="F239" s="11"/>
      <c r="G239" s="11"/>
      <c r="H239" s="11"/>
      <c r="I239" s="11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</row>
    <row r="240" spans="1:82" ht="12.75">
      <c r="A240" s="10"/>
      <c r="B240" s="10"/>
      <c r="C240" s="10"/>
      <c r="D240" s="10"/>
      <c r="E240" s="11"/>
      <c r="F240" s="11"/>
      <c r="G240" s="11"/>
      <c r="H240" s="11"/>
      <c r="I240" s="11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</row>
    <row r="241" spans="1:82" ht="12.75">
      <c r="A241" s="10"/>
      <c r="B241" s="10"/>
      <c r="C241" s="10"/>
      <c r="D241" s="10"/>
      <c r="E241" s="11"/>
      <c r="F241" s="11"/>
      <c r="G241" s="11"/>
      <c r="H241" s="11"/>
      <c r="I241" s="11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</row>
    <row r="242" spans="1:82" ht="12.75">
      <c r="A242" s="10"/>
      <c r="B242" s="10"/>
      <c r="C242" s="10"/>
      <c r="D242" s="10"/>
      <c r="E242" s="11"/>
      <c r="F242" s="11"/>
      <c r="G242" s="11"/>
      <c r="H242" s="11"/>
      <c r="I242" s="11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</row>
    <row r="243" spans="1:82" ht="12.75">
      <c r="A243" s="10"/>
      <c r="B243" s="10"/>
      <c r="C243" s="10"/>
      <c r="D243" s="10"/>
      <c r="E243" s="11"/>
      <c r="F243" s="11"/>
      <c r="G243" s="11"/>
      <c r="H243" s="11"/>
      <c r="I243" s="11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</row>
    <row r="244" spans="1:82" ht="12.75">
      <c r="A244" s="10"/>
      <c r="B244" s="10"/>
      <c r="C244" s="10"/>
      <c r="D244" s="10"/>
      <c r="E244" s="11"/>
      <c r="F244" s="11"/>
      <c r="G244" s="11"/>
      <c r="H244" s="11"/>
      <c r="I244" s="11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</row>
    <row r="245" spans="1:82" ht="12.75">
      <c r="A245" s="10"/>
      <c r="B245" s="10"/>
      <c r="C245" s="10"/>
      <c r="D245" s="10"/>
      <c r="E245" s="11"/>
      <c r="F245" s="11"/>
      <c r="G245" s="11"/>
      <c r="H245" s="11"/>
      <c r="I245" s="11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</row>
    <row r="246" spans="1:82" ht="12.75">
      <c r="A246" s="10"/>
      <c r="B246" s="10"/>
      <c r="C246" s="10"/>
      <c r="D246" s="10"/>
      <c r="E246" s="11"/>
      <c r="F246" s="11"/>
      <c r="G246" s="11"/>
      <c r="H246" s="11"/>
      <c r="I246" s="11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</row>
    <row r="247" spans="1:82" ht="12.75">
      <c r="A247" s="10"/>
      <c r="B247" s="10"/>
      <c r="C247" s="10"/>
      <c r="D247" s="10"/>
      <c r="E247" s="11"/>
      <c r="F247" s="11"/>
      <c r="G247" s="11"/>
      <c r="H247" s="11"/>
      <c r="I247" s="11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</row>
    <row r="248" spans="1:82" ht="12.75">
      <c r="A248" s="10"/>
      <c r="B248" s="10"/>
      <c r="C248" s="10"/>
      <c r="D248" s="10"/>
      <c r="E248" s="11"/>
      <c r="F248" s="11"/>
      <c r="G248" s="11"/>
      <c r="H248" s="11"/>
      <c r="I248" s="11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</row>
    <row r="249" spans="1:82" ht="12.75">
      <c r="A249" s="10"/>
      <c r="B249" s="10"/>
      <c r="C249" s="10"/>
      <c r="D249" s="10"/>
      <c r="E249" s="11"/>
      <c r="F249" s="11"/>
      <c r="G249" s="11"/>
      <c r="H249" s="11"/>
      <c r="I249" s="11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</row>
    <row r="250" spans="1:82" ht="12.75">
      <c r="A250" s="10"/>
      <c r="B250" s="10"/>
      <c r="C250" s="10"/>
      <c r="D250" s="10"/>
      <c r="E250" s="11"/>
      <c r="F250" s="11"/>
      <c r="G250" s="11"/>
      <c r="H250" s="11"/>
      <c r="I250" s="11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</row>
    <row r="251" spans="1:82" ht="12.75">
      <c r="A251" s="10"/>
      <c r="B251" s="10"/>
      <c r="C251" s="10"/>
      <c r="D251" s="10"/>
      <c r="E251" s="11"/>
      <c r="F251" s="11"/>
      <c r="G251" s="11"/>
      <c r="H251" s="11"/>
      <c r="I251" s="11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</row>
    <row r="252" spans="1:82" ht="12.75">
      <c r="A252" s="10"/>
      <c r="B252" s="10"/>
      <c r="C252" s="10"/>
      <c r="D252" s="10"/>
      <c r="E252" s="11"/>
      <c r="F252" s="11"/>
      <c r="G252" s="11"/>
      <c r="H252" s="11"/>
      <c r="I252" s="11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</row>
    <row r="253" spans="1:82" ht="12.75">
      <c r="A253" s="10"/>
      <c r="B253" s="10"/>
      <c r="C253" s="10"/>
      <c r="D253" s="10"/>
      <c r="E253" s="11"/>
      <c r="F253" s="11"/>
      <c r="G253" s="11"/>
      <c r="H253" s="11"/>
      <c r="I253" s="11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</row>
    <row r="254" spans="1:82" ht="12.75">
      <c r="A254" s="10"/>
      <c r="B254" s="10"/>
      <c r="C254" s="10"/>
      <c r="D254" s="10"/>
      <c r="E254" s="11"/>
      <c r="F254" s="11"/>
      <c r="G254" s="11"/>
      <c r="H254" s="11"/>
      <c r="I254" s="11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</row>
    <row r="255" spans="1:82" ht="12.75">
      <c r="A255" s="10"/>
      <c r="B255" s="10"/>
      <c r="C255" s="10"/>
      <c r="D255" s="10"/>
      <c r="E255" s="11"/>
      <c r="F255" s="11"/>
      <c r="G255" s="11"/>
      <c r="H255" s="11"/>
      <c r="I255" s="11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</row>
    <row r="256" spans="1:82" ht="12.75">
      <c r="A256" s="10"/>
      <c r="B256" s="10"/>
      <c r="C256" s="10"/>
      <c r="D256" s="10"/>
      <c r="E256" s="11"/>
      <c r="F256" s="11"/>
      <c r="G256" s="11"/>
      <c r="H256" s="11"/>
      <c r="I256" s="11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</row>
    <row r="257" spans="1:82" ht="12.75">
      <c r="A257" s="10"/>
      <c r="B257" s="10"/>
      <c r="C257" s="10"/>
      <c r="D257" s="10"/>
      <c r="E257" s="11"/>
      <c r="F257" s="11"/>
      <c r="G257" s="11"/>
      <c r="H257" s="11"/>
      <c r="I257" s="11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</row>
    <row r="258" spans="1:82" ht="12.75">
      <c r="A258" s="10"/>
      <c r="B258" s="10"/>
      <c r="C258" s="10"/>
      <c r="D258" s="10"/>
      <c r="E258" s="11"/>
      <c r="F258" s="11"/>
      <c r="G258" s="11"/>
      <c r="H258" s="11"/>
      <c r="I258" s="11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</row>
    <row r="259" spans="1:82" ht="12.75">
      <c r="A259" s="10"/>
      <c r="B259" s="10"/>
      <c r="C259" s="10"/>
      <c r="D259" s="10"/>
      <c r="E259" s="11"/>
      <c r="F259" s="11"/>
      <c r="G259" s="11"/>
      <c r="H259" s="11"/>
      <c r="I259" s="11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</row>
    <row r="260" spans="1:82" ht="12.75">
      <c r="A260" s="10"/>
      <c r="B260" s="10"/>
      <c r="C260" s="10"/>
      <c r="D260" s="10"/>
      <c r="E260" s="11"/>
      <c r="F260" s="11"/>
      <c r="G260" s="11"/>
      <c r="H260" s="11"/>
      <c r="I260" s="11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</row>
    <row r="261" spans="1:82" ht="12.75">
      <c r="A261" s="10"/>
      <c r="B261" s="10"/>
      <c r="C261" s="10"/>
      <c r="D261" s="10"/>
      <c r="E261" s="11"/>
      <c r="F261" s="11"/>
      <c r="G261" s="11"/>
      <c r="H261" s="11"/>
      <c r="I261" s="11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</row>
    <row r="262" spans="1:82" ht="12.75">
      <c r="A262" s="10"/>
      <c r="B262" s="10"/>
      <c r="C262" s="10"/>
      <c r="D262" s="10"/>
      <c r="E262" s="11"/>
      <c r="F262" s="11"/>
      <c r="G262" s="11"/>
      <c r="H262" s="11"/>
      <c r="I262" s="11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</row>
    <row r="263" spans="1:82" ht="12.75">
      <c r="A263" s="10"/>
      <c r="B263" s="10"/>
      <c r="C263" s="10"/>
      <c r="D263" s="10"/>
      <c r="E263" s="11"/>
      <c r="F263" s="11"/>
      <c r="G263" s="11"/>
      <c r="H263" s="11"/>
      <c r="I263" s="11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</row>
    <row r="264" spans="1:82" ht="12.75">
      <c r="A264" s="10"/>
      <c r="B264" s="10"/>
      <c r="C264" s="10"/>
      <c r="D264" s="10"/>
      <c r="E264" s="11"/>
      <c r="F264" s="11"/>
      <c r="G264" s="11"/>
      <c r="H264" s="11"/>
      <c r="I264" s="11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</row>
    <row r="265" spans="1:82" ht="12.75">
      <c r="A265" s="10"/>
      <c r="B265" s="10"/>
      <c r="C265" s="10"/>
      <c r="D265" s="10"/>
      <c r="E265" s="11"/>
      <c r="F265" s="11"/>
      <c r="G265" s="11"/>
      <c r="H265" s="11"/>
      <c r="I265" s="11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</row>
    <row r="266" spans="1:82" ht="12.75">
      <c r="A266" s="10"/>
      <c r="B266" s="10"/>
      <c r="C266" s="10"/>
      <c r="D266" s="10"/>
      <c r="E266" s="11"/>
      <c r="F266" s="11"/>
      <c r="G266" s="11"/>
      <c r="H266" s="11"/>
      <c r="I266" s="11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</row>
    <row r="267" spans="1:82" ht="12.75">
      <c r="A267" s="10"/>
      <c r="B267" s="10"/>
      <c r="C267" s="10"/>
      <c r="D267" s="10"/>
      <c r="E267" s="11"/>
      <c r="F267" s="11"/>
      <c r="G267" s="11"/>
      <c r="H267" s="11"/>
      <c r="I267" s="11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</row>
    <row r="268" spans="1:82" ht="12.75">
      <c r="A268" s="10"/>
      <c r="B268" s="10"/>
      <c r="C268" s="10"/>
      <c r="D268" s="10"/>
      <c r="E268" s="11"/>
      <c r="F268" s="11"/>
      <c r="G268" s="11"/>
      <c r="H268" s="11"/>
      <c r="I268" s="11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</row>
    <row r="269" spans="1:82" ht="12.75">
      <c r="A269" s="10"/>
      <c r="B269" s="10"/>
      <c r="C269" s="10"/>
      <c r="D269" s="10"/>
      <c r="E269" s="11"/>
      <c r="F269" s="11"/>
      <c r="G269" s="11"/>
      <c r="H269" s="11"/>
      <c r="I269" s="11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</row>
    <row r="270" spans="1:82" ht="12.75">
      <c r="A270" s="10"/>
      <c r="B270" s="10"/>
      <c r="C270" s="10"/>
      <c r="D270" s="10"/>
      <c r="E270" s="11"/>
      <c r="F270" s="11"/>
      <c r="G270" s="11"/>
      <c r="H270" s="11"/>
      <c r="I270" s="11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</row>
    <row r="271" spans="1:82" ht="12.75">
      <c r="A271" s="10"/>
      <c r="B271" s="10"/>
      <c r="C271" s="10"/>
      <c r="D271" s="10"/>
      <c r="E271" s="11"/>
      <c r="F271" s="11"/>
      <c r="G271" s="11"/>
      <c r="H271" s="11"/>
      <c r="I271" s="11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</row>
    <row r="272" spans="1:82" ht="12.75">
      <c r="A272" s="10"/>
      <c r="B272" s="10"/>
      <c r="C272" s="10"/>
      <c r="D272" s="10"/>
      <c r="E272" s="11"/>
      <c r="F272" s="11"/>
      <c r="G272" s="11"/>
      <c r="H272" s="11"/>
      <c r="I272" s="11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</row>
    <row r="273" spans="1:82" ht="12.75">
      <c r="A273" s="10"/>
      <c r="B273" s="10"/>
      <c r="C273" s="10"/>
      <c r="D273" s="10"/>
      <c r="E273" s="11"/>
      <c r="F273" s="11"/>
      <c r="G273" s="11"/>
      <c r="H273" s="11"/>
      <c r="I273" s="11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</row>
    <row r="274" spans="1:82" ht="12.75">
      <c r="A274" s="10"/>
      <c r="B274" s="10"/>
      <c r="C274" s="10"/>
      <c r="D274" s="10"/>
      <c r="E274" s="11"/>
      <c r="F274" s="11"/>
      <c r="G274" s="11"/>
      <c r="H274" s="11"/>
      <c r="I274" s="11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</row>
    <row r="275" spans="1:82" ht="12.75">
      <c r="A275" s="10"/>
      <c r="B275" s="10"/>
      <c r="C275" s="10"/>
      <c r="D275" s="10"/>
      <c r="E275" s="11"/>
      <c r="F275" s="11"/>
      <c r="G275" s="11"/>
      <c r="H275" s="11"/>
      <c r="I275" s="11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</row>
    <row r="276" spans="1:82" ht="12.75">
      <c r="A276" s="10"/>
      <c r="B276" s="10"/>
      <c r="C276" s="10"/>
      <c r="D276" s="10"/>
      <c r="E276" s="11"/>
      <c r="F276" s="11"/>
      <c r="G276" s="11"/>
      <c r="H276" s="11"/>
      <c r="I276" s="11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</row>
    <row r="277" spans="1:82" ht="12.75">
      <c r="A277" s="10"/>
      <c r="B277" s="10"/>
      <c r="C277" s="10"/>
      <c r="D277" s="10"/>
      <c r="E277" s="11"/>
      <c r="F277" s="11"/>
      <c r="G277" s="11"/>
      <c r="H277" s="11"/>
      <c r="I277" s="11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</row>
    <row r="278" spans="1:82" ht="12.75">
      <c r="A278" s="10"/>
      <c r="B278" s="10"/>
      <c r="C278" s="10"/>
      <c r="D278" s="10"/>
      <c r="E278" s="11"/>
      <c r="F278" s="11"/>
      <c r="G278" s="11"/>
      <c r="H278" s="11"/>
      <c r="I278" s="11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</row>
    <row r="279" spans="1:82" ht="12.75">
      <c r="A279" s="10"/>
      <c r="B279" s="10"/>
      <c r="C279" s="10"/>
      <c r="D279" s="10"/>
      <c r="E279" s="11"/>
      <c r="F279" s="11"/>
      <c r="G279" s="11"/>
      <c r="H279" s="11"/>
      <c r="I279" s="11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</row>
    <row r="280" spans="1:82" ht="12.75">
      <c r="A280" s="10"/>
      <c r="B280" s="10"/>
      <c r="C280" s="10"/>
      <c r="D280" s="10"/>
      <c r="E280" s="11"/>
      <c r="F280" s="11"/>
      <c r="G280" s="11"/>
      <c r="H280" s="11"/>
      <c r="I280" s="11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</row>
    <row r="281" spans="1:82" ht="12.75">
      <c r="A281" s="10"/>
      <c r="B281" s="10"/>
      <c r="C281" s="10"/>
      <c r="D281" s="10"/>
      <c r="E281" s="11"/>
      <c r="F281" s="11"/>
      <c r="G281" s="11"/>
      <c r="H281" s="11"/>
      <c r="I281" s="11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</row>
    <row r="282" spans="1:82" ht="12.75">
      <c r="A282" s="10"/>
      <c r="B282" s="10"/>
      <c r="C282" s="10"/>
      <c r="D282" s="10"/>
      <c r="E282" s="11"/>
      <c r="F282" s="11"/>
      <c r="G282" s="11"/>
      <c r="H282" s="11"/>
      <c r="I282" s="11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</row>
    <row r="283" spans="1:82" ht="12.75">
      <c r="A283" s="10"/>
      <c r="B283" s="10"/>
      <c r="C283" s="10"/>
      <c r="D283" s="10"/>
      <c r="E283" s="11"/>
      <c r="F283" s="11"/>
      <c r="G283" s="11"/>
      <c r="H283" s="11"/>
      <c r="I283" s="11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</row>
    <row r="284" spans="1:82" ht="12.75">
      <c r="A284" s="10"/>
      <c r="B284" s="10"/>
      <c r="C284" s="10"/>
      <c r="D284" s="10"/>
      <c r="E284" s="11"/>
      <c r="F284" s="11"/>
      <c r="G284" s="11"/>
      <c r="H284" s="11"/>
      <c r="I284" s="11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</row>
    <row r="285" spans="1:82" ht="12.75">
      <c r="A285" s="10"/>
      <c r="B285" s="10"/>
      <c r="C285" s="10"/>
      <c r="D285" s="10"/>
      <c r="E285" s="11"/>
      <c r="F285" s="11"/>
      <c r="G285" s="11"/>
      <c r="H285" s="11"/>
      <c r="I285" s="11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</row>
    <row r="286" spans="1:82" ht="12.75">
      <c r="A286" s="10"/>
      <c r="B286" s="10"/>
      <c r="C286" s="10"/>
      <c r="D286" s="10"/>
      <c r="E286" s="11"/>
      <c r="F286" s="11"/>
      <c r="G286" s="11"/>
      <c r="H286" s="11"/>
      <c r="I286" s="11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</row>
    <row r="287" spans="1:82" ht="12.75">
      <c r="A287" s="10"/>
      <c r="B287" s="10"/>
      <c r="C287" s="10"/>
      <c r="D287" s="10"/>
      <c r="E287" s="11"/>
      <c r="F287" s="11"/>
      <c r="G287" s="11"/>
      <c r="H287" s="11"/>
      <c r="I287" s="11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</row>
    <row r="288" spans="1:82" ht="12.75">
      <c r="A288" s="10"/>
      <c r="B288" s="10"/>
      <c r="C288" s="10"/>
      <c r="D288" s="10"/>
      <c r="E288" s="11"/>
      <c r="F288" s="11"/>
      <c r="G288" s="11"/>
      <c r="H288" s="11"/>
      <c r="I288" s="11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</row>
    <row r="289" spans="1:82" ht="12.75">
      <c r="A289" s="10"/>
      <c r="B289" s="10"/>
      <c r="C289" s="10"/>
      <c r="D289" s="10"/>
      <c r="E289" s="11"/>
      <c r="F289" s="11"/>
      <c r="G289" s="11"/>
      <c r="H289" s="11"/>
      <c r="I289" s="11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</row>
    <row r="290" spans="1:82" ht="12.75">
      <c r="A290" s="10"/>
      <c r="B290" s="10"/>
      <c r="C290" s="10"/>
      <c r="D290" s="10"/>
      <c r="E290" s="11"/>
      <c r="F290" s="11"/>
      <c r="G290" s="11"/>
      <c r="H290" s="11"/>
      <c r="I290" s="11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</row>
    <row r="291" spans="1:82" ht="12.75">
      <c r="A291" s="10"/>
      <c r="B291" s="10"/>
      <c r="C291" s="10"/>
      <c r="D291" s="10"/>
      <c r="E291" s="11"/>
      <c r="F291" s="11"/>
      <c r="G291" s="11"/>
      <c r="H291" s="11"/>
      <c r="I291" s="11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</row>
    <row r="292" spans="1:82" ht="12.75">
      <c r="A292" s="10"/>
      <c r="B292" s="10"/>
      <c r="C292" s="10"/>
      <c r="D292" s="10"/>
      <c r="E292" s="11"/>
      <c r="F292" s="11"/>
      <c r="G292" s="11"/>
      <c r="H292" s="11"/>
      <c r="I292" s="11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</row>
    <row r="293" spans="1:82" ht="12.75">
      <c r="A293" s="10"/>
      <c r="B293" s="10"/>
      <c r="C293" s="10"/>
      <c r="D293" s="10"/>
      <c r="E293" s="11"/>
      <c r="F293" s="11"/>
      <c r="G293" s="11"/>
      <c r="H293" s="11"/>
      <c r="I293" s="11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</row>
    <row r="294" spans="1:82" ht="12.75">
      <c r="A294" s="10"/>
      <c r="B294" s="10"/>
      <c r="C294" s="10"/>
      <c r="D294" s="10"/>
      <c r="E294" s="11"/>
      <c r="F294" s="11"/>
      <c r="G294" s="11"/>
      <c r="H294" s="11"/>
      <c r="I294" s="11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</row>
    <row r="295" spans="1:82" ht="12.75">
      <c r="A295" s="10"/>
      <c r="B295" s="10"/>
      <c r="C295" s="10"/>
      <c r="D295" s="10"/>
      <c r="E295" s="11"/>
      <c r="F295" s="11"/>
      <c r="G295" s="11"/>
      <c r="H295" s="11"/>
      <c r="I295" s="11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</row>
    <row r="296" spans="1:82" ht="12.75">
      <c r="A296" s="10"/>
      <c r="B296" s="10"/>
      <c r="C296" s="10"/>
      <c r="D296" s="10"/>
      <c r="E296" s="11"/>
      <c r="F296" s="11"/>
      <c r="G296" s="11"/>
      <c r="H296" s="11"/>
      <c r="I296" s="11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</row>
    <row r="297" spans="1:82" ht="12.75">
      <c r="A297" s="10"/>
      <c r="B297" s="10"/>
      <c r="C297" s="10"/>
      <c r="D297" s="10"/>
      <c r="E297" s="11"/>
      <c r="F297" s="11"/>
      <c r="G297" s="11"/>
      <c r="H297" s="11"/>
      <c r="I297" s="11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</row>
    <row r="298" spans="1:82" ht="12.75">
      <c r="A298" s="10"/>
      <c r="B298" s="10"/>
      <c r="C298" s="10"/>
      <c r="D298" s="10"/>
      <c r="E298" s="11"/>
      <c r="F298" s="11"/>
      <c r="G298" s="11"/>
      <c r="H298" s="11"/>
      <c r="I298" s="11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</row>
    <row r="299" spans="1:82" ht="12.75">
      <c r="A299" s="10"/>
      <c r="B299" s="10"/>
      <c r="C299" s="10"/>
      <c r="D299" s="10"/>
      <c r="E299" s="11"/>
      <c r="F299" s="11"/>
      <c r="G299" s="11"/>
      <c r="H299" s="11"/>
      <c r="I299" s="11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</row>
    <row r="300" spans="1:82" ht="12.75">
      <c r="A300" s="10"/>
      <c r="B300" s="10"/>
      <c r="C300" s="10"/>
      <c r="D300" s="10"/>
      <c r="E300" s="11"/>
      <c r="F300" s="11"/>
      <c r="G300" s="11"/>
      <c r="H300" s="11"/>
      <c r="I300" s="11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</row>
    <row r="301" spans="1:82" ht="12.75">
      <c r="A301" s="10"/>
      <c r="B301" s="10"/>
      <c r="C301" s="10"/>
      <c r="D301" s="10"/>
      <c r="E301" s="11"/>
      <c r="F301" s="11"/>
      <c r="G301" s="11"/>
      <c r="H301" s="11"/>
      <c r="I301" s="11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</row>
    <row r="302" spans="1:82" ht="12.75">
      <c r="A302" s="10"/>
      <c r="B302" s="10"/>
      <c r="C302" s="10"/>
      <c r="D302" s="10"/>
      <c r="E302" s="11"/>
      <c r="F302" s="11"/>
      <c r="G302" s="11"/>
      <c r="H302" s="11"/>
      <c r="I302" s="11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</row>
    <row r="303" spans="1:82" ht="12.75">
      <c r="A303" s="10"/>
      <c r="B303" s="10"/>
      <c r="C303" s="10"/>
      <c r="D303" s="10"/>
      <c r="E303" s="11"/>
      <c r="F303" s="11"/>
      <c r="G303" s="11"/>
      <c r="H303" s="11"/>
      <c r="I303" s="11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</row>
    <row r="304" spans="1:82" ht="12.75">
      <c r="A304" s="10"/>
      <c r="B304" s="10"/>
      <c r="C304" s="10"/>
      <c r="D304" s="10"/>
      <c r="E304" s="11"/>
      <c r="F304" s="11"/>
      <c r="G304" s="11"/>
      <c r="H304" s="11"/>
      <c r="I304" s="11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</row>
    <row r="305" spans="1:82" ht="12.75">
      <c r="A305" s="10"/>
      <c r="B305" s="10"/>
      <c r="C305" s="10"/>
      <c r="D305" s="10"/>
      <c r="E305" s="11"/>
      <c r="F305" s="11"/>
      <c r="G305" s="11"/>
      <c r="H305" s="11"/>
      <c r="I305" s="11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</row>
    <row r="306" spans="1:82" ht="12.75">
      <c r="A306" s="10"/>
      <c r="B306" s="10"/>
      <c r="C306" s="10"/>
      <c r="D306" s="10"/>
      <c r="E306" s="11"/>
      <c r="F306" s="11"/>
      <c r="G306" s="11"/>
      <c r="H306" s="11"/>
      <c r="I306" s="11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</row>
    <row r="307" spans="1:82" ht="12.75">
      <c r="A307" s="10"/>
      <c r="B307" s="10"/>
      <c r="C307" s="10"/>
      <c r="D307" s="10"/>
      <c r="E307" s="11"/>
      <c r="F307" s="11"/>
      <c r="G307" s="11"/>
      <c r="H307" s="11"/>
      <c r="I307" s="11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</row>
    <row r="308" spans="1:82" ht="12.75">
      <c r="A308" s="10"/>
      <c r="B308" s="10"/>
      <c r="C308" s="10"/>
      <c r="D308" s="10"/>
      <c r="E308" s="11"/>
      <c r="F308" s="11"/>
      <c r="G308" s="11"/>
      <c r="H308" s="11"/>
      <c r="I308" s="11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</row>
    <row r="309" spans="1:82" ht="12.75">
      <c r="A309" s="10"/>
      <c r="B309" s="10"/>
      <c r="C309" s="10"/>
      <c r="D309" s="10"/>
      <c r="E309" s="11"/>
      <c r="F309" s="11"/>
      <c r="G309" s="11"/>
      <c r="H309" s="11"/>
      <c r="I309" s="11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</row>
    <row r="310" spans="1:82" ht="12.75">
      <c r="A310" s="10"/>
      <c r="B310" s="10"/>
      <c r="C310" s="10"/>
      <c r="D310" s="10"/>
      <c r="E310" s="11"/>
      <c r="F310" s="11"/>
      <c r="G310" s="11"/>
      <c r="H310" s="11"/>
      <c r="I310" s="11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</row>
    <row r="311" spans="1:82" ht="12.75">
      <c r="A311" s="10"/>
      <c r="B311" s="10"/>
      <c r="C311" s="10"/>
      <c r="D311" s="10"/>
      <c r="E311" s="11"/>
      <c r="F311" s="11"/>
      <c r="G311" s="11"/>
      <c r="H311" s="11"/>
      <c r="I311" s="11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</row>
    <row r="312" spans="1:82" ht="12.75">
      <c r="A312" s="10"/>
      <c r="B312" s="10"/>
      <c r="C312" s="10"/>
      <c r="D312" s="10"/>
      <c r="E312" s="11"/>
      <c r="F312" s="11"/>
      <c r="G312" s="11"/>
      <c r="H312" s="11"/>
      <c r="I312" s="11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</row>
    <row r="313" spans="1:82" ht="12.75">
      <c r="A313" s="10"/>
      <c r="B313" s="10"/>
      <c r="C313" s="10"/>
      <c r="D313" s="10"/>
      <c r="E313" s="11"/>
      <c r="F313" s="11"/>
      <c r="G313" s="11"/>
      <c r="H313" s="11"/>
      <c r="I313" s="11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</row>
    <row r="314" spans="1:82" ht="12.75">
      <c r="A314" s="10"/>
      <c r="B314" s="10"/>
      <c r="C314" s="10"/>
      <c r="D314" s="10"/>
      <c r="E314" s="11"/>
      <c r="F314" s="11"/>
      <c r="G314" s="11"/>
      <c r="H314" s="11"/>
      <c r="I314" s="11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</row>
    <row r="315" spans="1:82" ht="12.75">
      <c r="A315" s="10"/>
      <c r="B315" s="10"/>
      <c r="C315" s="10"/>
      <c r="D315" s="10"/>
      <c r="E315" s="11"/>
      <c r="F315" s="11"/>
      <c r="G315" s="11"/>
      <c r="H315" s="11"/>
      <c r="I315" s="11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</row>
    <row r="316" spans="1:82" ht="12.75">
      <c r="A316" s="10"/>
      <c r="B316" s="10"/>
      <c r="C316" s="10"/>
      <c r="D316" s="10"/>
      <c r="E316" s="11"/>
      <c r="F316" s="11"/>
      <c r="G316" s="11"/>
      <c r="H316" s="11"/>
      <c r="I316" s="11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</row>
    <row r="317" spans="1:82" ht="12.75">
      <c r="A317" s="10"/>
      <c r="B317" s="10"/>
      <c r="C317" s="10"/>
      <c r="D317" s="10"/>
      <c r="E317" s="11"/>
      <c r="F317" s="11"/>
      <c r="G317" s="11"/>
      <c r="H317" s="11"/>
      <c r="I317" s="11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</row>
    <row r="318" spans="1:82" ht="12.75">
      <c r="A318" s="10"/>
      <c r="B318" s="10"/>
      <c r="C318" s="10"/>
      <c r="D318" s="10"/>
      <c r="E318" s="11"/>
      <c r="F318" s="11"/>
      <c r="G318" s="11"/>
      <c r="H318" s="11"/>
      <c r="I318" s="11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</row>
    <row r="319" spans="1:82" ht="12.75">
      <c r="A319" s="10"/>
      <c r="B319" s="10"/>
      <c r="C319" s="10"/>
      <c r="D319" s="10"/>
      <c r="E319" s="11"/>
      <c r="F319" s="11"/>
      <c r="G319" s="11"/>
      <c r="H319" s="11"/>
      <c r="I319" s="11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</row>
    <row r="320" spans="1:82" ht="12.75">
      <c r="A320" s="10"/>
      <c r="B320" s="10"/>
      <c r="C320" s="10"/>
      <c r="D320" s="10"/>
      <c r="E320" s="11"/>
      <c r="F320" s="11"/>
      <c r="G320" s="11"/>
      <c r="H320" s="11"/>
      <c r="I320" s="11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</row>
    <row r="321" spans="1:82" ht="12.75">
      <c r="A321" s="10"/>
      <c r="B321" s="10"/>
      <c r="C321" s="10"/>
      <c r="D321" s="10"/>
      <c r="E321" s="11"/>
      <c r="F321" s="11"/>
      <c r="G321" s="11"/>
      <c r="H321" s="11"/>
      <c r="I321" s="11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</row>
    <row r="322" spans="1:82" ht="12.75">
      <c r="A322" s="10"/>
      <c r="B322" s="10"/>
      <c r="C322" s="10"/>
      <c r="D322" s="10"/>
      <c r="E322" s="11"/>
      <c r="F322" s="11"/>
      <c r="G322" s="11"/>
      <c r="H322" s="11"/>
      <c r="I322" s="11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</row>
    <row r="323" spans="1:82" ht="12.75">
      <c r="A323" s="10"/>
      <c r="B323" s="10"/>
      <c r="C323" s="10"/>
      <c r="D323" s="10"/>
      <c r="E323" s="11"/>
      <c r="F323" s="11"/>
      <c r="G323" s="11"/>
      <c r="H323" s="11"/>
      <c r="I323" s="11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</row>
    <row r="324" spans="1:82" ht="12.75">
      <c r="A324" s="10"/>
      <c r="B324" s="10"/>
      <c r="C324" s="10"/>
      <c r="D324" s="10"/>
      <c r="E324" s="11"/>
      <c r="F324" s="11"/>
      <c r="G324" s="11"/>
      <c r="H324" s="11"/>
      <c r="I324" s="11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</row>
    <row r="325" spans="1:82" ht="12.75">
      <c r="A325" s="10"/>
      <c r="B325" s="10"/>
      <c r="C325" s="10"/>
      <c r="D325" s="10"/>
      <c r="E325" s="11"/>
      <c r="F325" s="11"/>
      <c r="G325" s="11"/>
      <c r="H325" s="11"/>
      <c r="I325" s="11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</row>
    <row r="326" spans="1:82" ht="12.75">
      <c r="A326" s="10"/>
      <c r="B326" s="10"/>
      <c r="C326" s="10"/>
      <c r="D326" s="10"/>
      <c r="E326" s="11"/>
      <c r="F326" s="11"/>
      <c r="G326" s="11"/>
      <c r="H326" s="11"/>
      <c r="I326" s="11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</row>
    <row r="327" spans="1:82" ht="12.75">
      <c r="A327" s="10"/>
      <c r="B327" s="10"/>
      <c r="C327" s="10"/>
      <c r="D327" s="10"/>
      <c r="E327" s="11"/>
      <c r="F327" s="11"/>
      <c r="G327" s="11"/>
      <c r="H327" s="11"/>
      <c r="I327" s="11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</row>
    <row r="328" spans="1:82" ht="12.75">
      <c r="A328" s="10"/>
      <c r="B328" s="10"/>
      <c r="C328" s="10"/>
      <c r="D328" s="10"/>
      <c r="E328" s="11"/>
      <c r="F328" s="11"/>
      <c r="G328" s="11"/>
      <c r="H328" s="11"/>
      <c r="I328" s="11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</row>
    <row r="329" spans="1:82" ht="12.75">
      <c r="A329" s="10"/>
      <c r="B329" s="10"/>
      <c r="C329" s="10"/>
      <c r="D329" s="10"/>
      <c r="E329" s="11"/>
      <c r="F329" s="11"/>
      <c r="G329" s="11"/>
      <c r="H329" s="11"/>
      <c r="I329" s="11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</row>
    <row r="330" spans="1:82" ht="12.75">
      <c r="A330" s="10"/>
      <c r="B330" s="10"/>
      <c r="C330" s="10"/>
      <c r="D330" s="10"/>
      <c r="E330" s="11"/>
      <c r="F330" s="11"/>
      <c r="G330" s="11"/>
      <c r="H330" s="11"/>
      <c r="I330" s="11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</row>
    <row r="331" spans="1:82" ht="12.75">
      <c r="A331" s="10"/>
      <c r="B331" s="10"/>
      <c r="C331" s="10"/>
      <c r="D331" s="10"/>
      <c r="E331" s="11"/>
      <c r="F331" s="11"/>
      <c r="G331" s="11"/>
      <c r="H331" s="11"/>
      <c r="I331" s="11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</row>
    <row r="332" spans="1:82" ht="12.75">
      <c r="A332" s="10"/>
      <c r="B332" s="10"/>
      <c r="C332" s="10"/>
      <c r="D332" s="10"/>
      <c r="E332" s="11"/>
      <c r="F332" s="11"/>
      <c r="G332" s="11"/>
      <c r="H332" s="11"/>
      <c r="I332" s="11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</row>
    <row r="333" spans="1:82" ht="12.75">
      <c r="A333" s="10"/>
      <c r="B333" s="10"/>
      <c r="C333" s="10"/>
      <c r="D333" s="10"/>
      <c r="E333" s="11"/>
      <c r="F333" s="11"/>
      <c r="G333" s="11"/>
      <c r="H333" s="11"/>
      <c r="I333" s="11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</row>
    <row r="334" spans="1:82" ht="12.75">
      <c r="A334" s="10"/>
      <c r="B334" s="10"/>
      <c r="C334" s="10"/>
      <c r="D334" s="10"/>
      <c r="E334" s="11"/>
      <c r="F334" s="11"/>
      <c r="G334" s="11"/>
      <c r="H334" s="11"/>
      <c r="I334" s="11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</row>
    <row r="335" spans="1:82" ht="12.75">
      <c r="A335" s="10"/>
      <c r="B335" s="10"/>
      <c r="C335" s="10"/>
      <c r="D335" s="10"/>
      <c r="E335" s="11"/>
      <c r="F335" s="11"/>
      <c r="G335" s="11"/>
      <c r="H335" s="11"/>
      <c r="I335" s="11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</row>
    <row r="336" spans="1:82" ht="12.75">
      <c r="A336" s="10"/>
      <c r="B336" s="10"/>
      <c r="C336" s="10"/>
      <c r="D336" s="10"/>
      <c r="E336" s="11"/>
      <c r="F336" s="11"/>
      <c r="G336" s="11"/>
      <c r="H336" s="11"/>
      <c r="I336" s="11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</row>
    <row r="337" spans="1:82" ht="12.75">
      <c r="A337" s="10"/>
      <c r="B337" s="10"/>
      <c r="C337" s="10"/>
      <c r="D337" s="10"/>
      <c r="E337" s="11"/>
      <c r="F337" s="11"/>
      <c r="G337" s="11"/>
      <c r="H337" s="11"/>
      <c r="I337" s="11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</row>
    <row r="338" spans="1:82" ht="12.75">
      <c r="A338" s="10"/>
      <c r="B338" s="10"/>
      <c r="C338" s="10"/>
      <c r="D338" s="10"/>
      <c r="E338" s="11"/>
      <c r="F338" s="11"/>
      <c r="G338" s="11"/>
      <c r="H338" s="11"/>
      <c r="I338" s="11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</row>
    <row r="339" spans="1:82" ht="12.75">
      <c r="A339" s="10"/>
      <c r="B339" s="10"/>
      <c r="C339" s="10"/>
      <c r="D339" s="10"/>
      <c r="E339" s="11"/>
      <c r="F339" s="11"/>
      <c r="G339" s="11"/>
      <c r="H339" s="11"/>
      <c r="I339" s="11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</row>
    <row r="340" spans="1:82" ht="12.75">
      <c r="A340" s="10"/>
      <c r="B340" s="10"/>
      <c r="C340" s="10"/>
      <c r="D340" s="10"/>
      <c r="E340" s="11"/>
      <c r="F340" s="11"/>
      <c r="G340" s="11"/>
      <c r="H340" s="11"/>
      <c r="I340" s="11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</row>
    <row r="341" spans="1:82" ht="12.75">
      <c r="A341" s="10"/>
      <c r="B341" s="10"/>
      <c r="C341" s="10"/>
      <c r="D341" s="10"/>
      <c r="E341" s="11"/>
      <c r="F341" s="11"/>
      <c r="G341" s="11"/>
      <c r="H341" s="11"/>
      <c r="I341" s="11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</row>
    <row r="342" spans="1:82" ht="12.75">
      <c r="A342" s="10"/>
      <c r="B342" s="10"/>
      <c r="C342" s="10"/>
      <c r="D342" s="10"/>
      <c r="E342" s="11"/>
      <c r="F342" s="11"/>
      <c r="G342" s="11"/>
      <c r="H342" s="11"/>
      <c r="I342" s="11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</row>
    <row r="343" spans="1:82" ht="12.75">
      <c r="A343" s="10"/>
      <c r="B343" s="10"/>
      <c r="C343" s="10"/>
      <c r="D343" s="10"/>
      <c r="E343" s="11"/>
      <c r="F343" s="11"/>
      <c r="G343" s="11"/>
      <c r="H343" s="11"/>
      <c r="I343" s="11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</row>
    <row r="344" spans="1:82" ht="12.75">
      <c r="A344" s="10"/>
      <c r="B344" s="10"/>
      <c r="C344" s="10"/>
      <c r="D344" s="10"/>
      <c r="E344" s="11"/>
      <c r="F344" s="11"/>
      <c r="G344" s="11"/>
      <c r="H344" s="11"/>
      <c r="I344" s="11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</row>
    <row r="345" spans="1:82" ht="12.75">
      <c r="A345" s="10"/>
      <c r="B345" s="10"/>
      <c r="C345" s="10"/>
      <c r="D345" s="10"/>
      <c r="E345" s="11"/>
      <c r="F345" s="11"/>
      <c r="G345" s="11"/>
      <c r="H345" s="11"/>
      <c r="I345" s="11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</row>
    <row r="346" spans="1:82" ht="12.75">
      <c r="A346" s="10"/>
      <c r="B346" s="10"/>
      <c r="C346" s="10"/>
      <c r="D346" s="10"/>
      <c r="E346" s="11"/>
      <c r="F346" s="11"/>
      <c r="G346" s="11"/>
      <c r="H346" s="11"/>
      <c r="I346" s="11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</row>
    <row r="347" spans="1:82" ht="12.75">
      <c r="A347" s="10"/>
      <c r="B347" s="10"/>
      <c r="C347" s="10"/>
      <c r="D347" s="10"/>
      <c r="E347" s="11"/>
      <c r="F347" s="11"/>
      <c r="G347" s="11"/>
      <c r="H347" s="11"/>
      <c r="I347" s="11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</row>
    <row r="348" spans="1:82" ht="12.75">
      <c r="A348" s="10"/>
      <c r="B348" s="10"/>
      <c r="C348" s="10"/>
      <c r="D348" s="10"/>
      <c r="E348" s="11"/>
      <c r="F348" s="11"/>
      <c r="G348" s="11"/>
      <c r="H348" s="11"/>
      <c r="I348" s="11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</row>
    <row r="349" spans="1:82" ht="12.75">
      <c r="A349" s="10"/>
      <c r="B349" s="10"/>
      <c r="C349" s="10"/>
      <c r="D349" s="10"/>
      <c r="E349" s="11"/>
      <c r="F349" s="11"/>
      <c r="G349" s="11"/>
      <c r="H349" s="11"/>
      <c r="I349" s="11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</row>
    <row r="350" spans="1:82" ht="12.75">
      <c r="A350" s="10"/>
      <c r="B350" s="10"/>
      <c r="C350" s="10"/>
      <c r="D350" s="10"/>
      <c r="E350" s="11"/>
      <c r="F350" s="11"/>
      <c r="G350" s="11"/>
      <c r="H350" s="11"/>
      <c r="I350" s="11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</row>
    <row r="351" spans="1:82" ht="12.75">
      <c r="A351" s="10"/>
      <c r="B351" s="10"/>
      <c r="C351" s="10"/>
      <c r="D351" s="10"/>
      <c r="E351" s="11"/>
      <c r="F351" s="11"/>
      <c r="G351" s="11"/>
      <c r="H351" s="11"/>
      <c r="I351" s="11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</row>
    <row r="352" spans="1:82" ht="12.75">
      <c r="A352" s="10"/>
      <c r="B352" s="10"/>
      <c r="C352" s="10"/>
      <c r="D352" s="10"/>
      <c r="E352" s="11"/>
      <c r="F352" s="11"/>
      <c r="G352" s="11"/>
      <c r="H352" s="11"/>
      <c r="I352" s="11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</row>
    <row r="353" spans="1:82" ht="12.75">
      <c r="A353" s="10"/>
      <c r="B353" s="10"/>
      <c r="C353" s="10"/>
      <c r="D353" s="10"/>
      <c r="E353" s="11"/>
      <c r="F353" s="11"/>
      <c r="G353" s="11"/>
      <c r="H353" s="11"/>
      <c r="I353" s="11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</row>
    <row r="354" spans="1:82" ht="12.75">
      <c r="A354" s="10"/>
      <c r="B354" s="10"/>
      <c r="C354" s="10"/>
      <c r="D354" s="10"/>
      <c r="E354" s="11"/>
      <c r="F354" s="11"/>
      <c r="G354" s="11"/>
      <c r="H354" s="11"/>
      <c r="I354" s="11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</row>
    <row r="355" spans="1:82" ht="12.75">
      <c r="A355" s="10"/>
      <c r="B355" s="10"/>
      <c r="C355" s="10"/>
      <c r="D355" s="10"/>
      <c r="E355" s="11"/>
      <c r="F355" s="11"/>
      <c r="G355" s="11"/>
      <c r="H355" s="11"/>
      <c r="I355" s="11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</row>
    <row r="356" spans="1:82" ht="12.75">
      <c r="A356" s="10"/>
      <c r="B356" s="10"/>
      <c r="C356" s="10"/>
      <c r="D356" s="10"/>
      <c r="E356" s="11"/>
      <c r="F356" s="11"/>
      <c r="G356" s="11"/>
      <c r="H356" s="11"/>
      <c r="I356" s="11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</row>
    <row r="357" spans="1:82" ht="12.75">
      <c r="A357" s="10"/>
      <c r="B357" s="10"/>
      <c r="C357" s="10"/>
      <c r="D357" s="10"/>
      <c r="E357" s="11"/>
      <c r="F357" s="11"/>
      <c r="G357" s="11"/>
      <c r="H357" s="11"/>
      <c r="I357" s="11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</row>
    <row r="358" spans="1:82" ht="12.75">
      <c r="A358" s="10"/>
      <c r="B358" s="10"/>
      <c r="C358" s="10"/>
      <c r="D358" s="10"/>
      <c r="E358" s="11"/>
      <c r="F358" s="11"/>
      <c r="G358" s="11"/>
      <c r="H358" s="11"/>
      <c r="I358" s="11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</row>
    <row r="359" spans="1:82" ht="12.75">
      <c r="A359" s="10"/>
      <c r="B359" s="10"/>
      <c r="C359" s="10"/>
      <c r="D359" s="10"/>
      <c r="E359" s="11"/>
      <c r="F359" s="11"/>
      <c r="G359" s="11"/>
      <c r="H359" s="11"/>
      <c r="I359" s="11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</row>
    <row r="360" spans="1:82" ht="12.75">
      <c r="A360" s="10"/>
      <c r="B360" s="10"/>
      <c r="C360" s="10"/>
      <c r="D360" s="10"/>
      <c r="E360" s="11"/>
      <c r="F360" s="11"/>
      <c r="G360" s="11"/>
      <c r="H360" s="11"/>
      <c r="I360" s="11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</row>
    <row r="361" spans="1:82" ht="12.75">
      <c r="A361" s="10"/>
      <c r="B361" s="10"/>
      <c r="C361" s="10"/>
      <c r="D361" s="10"/>
      <c r="E361" s="11"/>
      <c r="F361" s="11"/>
      <c r="G361" s="11"/>
      <c r="H361" s="11"/>
      <c r="I361" s="11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</row>
    <row r="362" spans="1:82" ht="12.75">
      <c r="A362" s="10"/>
      <c r="B362" s="10"/>
      <c r="C362" s="10"/>
      <c r="D362" s="10"/>
      <c r="E362" s="11"/>
      <c r="F362" s="11"/>
      <c r="G362" s="11"/>
      <c r="H362" s="11"/>
      <c r="I362" s="11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</row>
    <row r="363" spans="1:82" ht="12.75">
      <c r="A363" s="10"/>
      <c r="B363" s="10"/>
      <c r="C363" s="10"/>
      <c r="D363" s="10"/>
      <c r="E363" s="11"/>
      <c r="F363" s="11"/>
      <c r="G363" s="11"/>
      <c r="H363" s="11"/>
      <c r="I363" s="11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</row>
    <row r="364" spans="1:82" ht="12.75">
      <c r="A364" s="10"/>
      <c r="B364" s="10"/>
      <c r="C364" s="10"/>
      <c r="D364" s="10"/>
      <c r="E364" s="11"/>
      <c r="F364" s="11"/>
      <c r="G364" s="11"/>
      <c r="H364" s="11"/>
      <c r="I364" s="11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</row>
    <row r="365" spans="1:82" ht="12.75">
      <c r="A365" s="10"/>
      <c r="B365" s="10"/>
      <c r="C365" s="10"/>
      <c r="D365" s="10"/>
      <c r="E365" s="11"/>
      <c r="F365" s="11"/>
      <c r="G365" s="11"/>
      <c r="H365" s="11"/>
      <c r="I365" s="11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</row>
    <row r="366" spans="1:82" ht="12.75">
      <c r="A366" s="10"/>
      <c r="B366" s="10"/>
      <c r="C366" s="10"/>
      <c r="D366" s="10"/>
      <c r="E366" s="11"/>
      <c r="F366" s="11"/>
      <c r="G366" s="11"/>
      <c r="H366" s="11"/>
      <c r="I366" s="11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</row>
    <row r="367" spans="1:82" ht="12.75">
      <c r="A367" s="10"/>
      <c r="B367" s="10"/>
      <c r="C367" s="10"/>
      <c r="D367" s="10"/>
      <c r="E367" s="11"/>
      <c r="F367" s="11"/>
      <c r="G367" s="11"/>
      <c r="H367" s="11"/>
      <c r="I367" s="11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</row>
    <row r="368" spans="1:82" ht="12.75">
      <c r="A368" s="10"/>
      <c r="B368" s="10"/>
      <c r="C368" s="10"/>
      <c r="D368" s="10"/>
      <c r="E368" s="11"/>
      <c r="F368" s="11"/>
      <c r="G368" s="11"/>
      <c r="H368" s="11"/>
      <c r="I368" s="11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</row>
    <row r="369" spans="1:82" ht="12.75">
      <c r="A369" s="10"/>
      <c r="B369" s="10"/>
      <c r="C369" s="10"/>
      <c r="D369" s="10"/>
      <c r="E369" s="11"/>
      <c r="F369" s="11"/>
      <c r="G369" s="11"/>
      <c r="H369" s="11"/>
      <c r="I369" s="11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</row>
    <row r="370" spans="1:82" ht="12.75">
      <c r="A370" s="10"/>
      <c r="B370" s="10"/>
      <c r="C370" s="10"/>
      <c r="D370" s="10"/>
      <c r="E370" s="11"/>
      <c r="F370" s="11"/>
      <c r="G370" s="11"/>
      <c r="H370" s="11"/>
      <c r="I370" s="11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</row>
    <row r="371" spans="1:82" ht="12.75">
      <c r="A371" s="10"/>
      <c r="B371" s="10"/>
      <c r="C371" s="10"/>
      <c r="D371" s="10"/>
      <c r="E371" s="11"/>
      <c r="F371" s="11"/>
      <c r="G371" s="11"/>
      <c r="H371" s="11"/>
      <c r="I371" s="11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</row>
    <row r="372" spans="1:82" ht="12.75">
      <c r="A372" s="10"/>
      <c r="B372" s="10"/>
      <c r="C372" s="10"/>
      <c r="D372" s="10"/>
      <c r="E372" s="11"/>
      <c r="F372" s="11"/>
      <c r="G372" s="11"/>
      <c r="H372" s="11"/>
      <c r="I372" s="11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</row>
    <row r="373" spans="1:82" ht="12.75">
      <c r="A373" s="10"/>
      <c r="B373" s="10"/>
      <c r="C373" s="10"/>
      <c r="D373" s="10"/>
      <c r="E373" s="11"/>
      <c r="F373" s="11"/>
      <c r="G373" s="11"/>
      <c r="H373" s="11"/>
      <c r="I373" s="11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</row>
    <row r="374" spans="1:82" ht="12.75">
      <c r="A374" s="10"/>
      <c r="B374" s="10"/>
      <c r="C374" s="10"/>
      <c r="D374" s="10"/>
      <c r="E374" s="11"/>
      <c r="F374" s="11"/>
      <c r="G374" s="11"/>
      <c r="H374" s="11"/>
      <c r="I374" s="11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</row>
    <row r="375" spans="1:82" ht="12.75">
      <c r="A375" s="10"/>
      <c r="B375" s="10"/>
      <c r="C375" s="10"/>
      <c r="D375" s="10"/>
      <c r="E375" s="11"/>
      <c r="F375" s="11"/>
      <c r="G375" s="11"/>
      <c r="H375" s="11"/>
      <c r="I375" s="11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</row>
    <row r="376" spans="1:82" ht="12.75">
      <c r="A376" s="10"/>
      <c r="B376" s="10"/>
      <c r="C376" s="10"/>
      <c r="D376" s="10"/>
      <c r="E376" s="11"/>
      <c r="F376" s="11"/>
      <c r="G376" s="11"/>
      <c r="H376" s="11"/>
      <c r="I376" s="11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</row>
    <row r="377" spans="1:82" ht="12.75">
      <c r="A377" s="10"/>
      <c r="B377" s="10"/>
      <c r="C377" s="10"/>
      <c r="D377" s="10"/>
      <c r="E377" s="11"/>
      <c r="F377" s="11"/>
      <c r="G377" s="11"/>
      <c r="H377" s="11"/>
      <c r="I377" s="11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</row>
    <row r="378" spans="1:82" ht="12.75">
      <c r="A378" s="10"/>
      <c r="B378" s="10"/>
      <c r="C378" s="10"/>
      <c r="D378" s="10"/>
      <c r="E378" s="11"/>
      <c r="F378" s="11"/>
      <c r="G378" s="11"/>
      <c r="H378" s="11"/>
      <c r="I378" s="11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</row>
    <row r="379" spans="1:82" ht="12.75">
      <c r="A379" s="10"/>
      <c r="B379" s="10"/>
      <c r="C379" s="10"/>
      <c r="D379" s="10"/>
      <c r="E379" s="11"/>
      <c r="F379" s="11"/>
      <c r="G379" s="11"/>
      <c r="H379" s="11"/>
      <c r="I379" s="11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</row>
    <row r="380" spans="1:82" ht="12.75">
      <c r="A380" s="10"/>
      <c r="B380" s="10"/>
      <c r="C380" s="10"/>
      <c r="D380" s="10"/>
      <c r="E380" s="11"/>
      <c r="F380" s="11"/>
      <c r="G380" s="11"/>
      <c r="H380" s="11"/>
      <c r="I380" s="11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</row>
    <row r="381" spans="1:82" ht="12.75">
      <c r="A381" s="10"/>
      <c r="B381" s="10"/>
      <c r="C381" s="10"/>
      <c r="D381" s="10"/>
      <c r="E381" s="11"/>
      <c r="F381" s="11"/>
      <c r="G381" s="11"/>
      <c r="H381" s="11"/>
      <c r="I381" s="11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</row>
    <row r="382" spans="1:82" ht="12.75">
      <c r="A382" s="10"/>
      <c r="B382" s="10"/>
      <c r="C382" s="10"/>
      <c r="D382" s="10"/>
      <c r="E382" s="11"/>
      <c r="F382" s="11"/>
      <c r="G382" s="11"/>
      <c r="H382" s="11"/>
      <c r="I382" s="11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</row>
    <row r="383" spans="1:82" ht="12.75">
      <c r="A383" s="10"/>
      <c r="B383" s="10"/>
      <c r="C383" s="10"/>
      <c r="D383" s="10"/>
      <c r="E383" s="11"/>
      <c r="F383" s="11"/>
      <c r="G383" s="11"/>
      <c r="H383" s="11"/>
      <c r="I383" s="11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</row>
    <row r="384" spans="1:82" ht="12.75">
      <c r="A384" s="10"/>
      <c r="B384" s="10"/>
      <c r="C384" s="10"/>
      <c r="D384" s="10"/>
      <c r="E384" s="11"/>
      <c r="F384" s="11"/>
      <c r="G384" s="11"/>
      <c r="H384" s="11"/>
      <c r="I384" s="11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</row>
    <row r="385" spans="1:82" ht="12.75">
      <c r="A385" s="10"/>
      <c r="B385" s="10"/>
      <c r="C385" s="10"/>
      <c r="D385" s="10"/>
      <c r="E385" s="11"/>
      <c r="F385" s="11"/>
      <c r="G385" s="11"/>
      <c r="H385" s="11"/>
      <c r="I385" s="11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</row>
    <row r="386" spans="1:82" ht="12.75">
      <c r="A386" s="10"/>
      <c r="B386" s="10"/>
      <c r="C386" s="10"/>
      <c r="D386" s="10"/>
      <c r="E386" s="11"/>
      <c r="F386" s="11"/>
      <c r="G386" s="11"/>
      <c r="H386" s="11"/>
      <c r="I386" s="11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</row>
    <row r="387" spans="1:82" ht="12.75">
      <c r="A387" s="10"/>
      <c r="B387" s="10"/>
      <c r="C387" s="10"/>
      <c r="D387" s="10"/>
      <c r="E387" s="11"/>
      <c r="F387" s="11"/>
      <c r="G387" s="11"/>
      <c r="H387" s="11"/>
      <c r="I387" s="11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</row>
    <row r="388" spans="1:82" ht="12.75">
      <c r="A388" s="10"/>
      <c r="B388" s="10"/>
      <c r="C388" s="10"/>
      <c r="D388" s="10"/>
      <c r="E388" s="11"/>
      <c r="F388" s="11"/>
      <c r="G388" s="11"/>
      <c r="H388" s="11"/>
      <c r="I388" s="11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</row>
    <row r="389" spans="1:82" ht="12.75">
      <c r="A389" s="10"/>
      <c r="B389" s="10"/>
      <c r="C389" s="10"/>
      <c r="D389" s="10"/>
      <c r="E389" s="11"/>
      <c r="F389" s="11"/>
      <c r="G389" s="11"/>
      <c r="H389" s="11"/>
      <c r="I389" s="11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</row>
    <row r="390" spans="1:82" ht="12.75">
      <c r="A390" s="10"/>
      <c r="B390" s="10"/>
      <c r="C390" s="10"/>
      <c r="D390" s="10"/>
      <c r="E390" s="11"/>
      <c r="F390" s="11"/>
      <c r="G390" s="11"/>
      <c r="H390" s="11"/>
      <c r="I390" s="11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</row>
    <row r="391" spans="1:82" ht="12.75">
      <c r="A391" s="10"/>
      <c r="B391" s="10"/>
      <c r="C391" s="10"/>
      <c r="D391" s="10"/>
      <c r="E391" s="11"/>
      <c r="F391" s="11"/>
      <c r="G391" s="11"/>
      <c r="H391" s="11"/>
      <c r="I391" s="11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</row>
    <row r="392" spans="1:82" ht="12.75">
      <c r="A392" s="10"/>
      <c r="B392" s="10"/>
      <c r="C392" s="10"/>
      <c r="D392" s="10"/>
      <c r="E392" s="11"/>
      <c r="F392" s="11"/>
      <c r="G392" s="11"/>
      <c r="H392" s="11"/>
      <c r="I392" s="11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</row>
    <row r="393" spans="1:82" ht="12.75">
      <c r="A393" s="10"/>
      <c r="B393" s="10"/>
      <c r="C393" s="10"/>
      <c r="D393" s="10"/>
      <c r="E393" s="11"/>
      <c r="F393" s="11"/>
      <c r="G393" s="11"/>
      <c r="H393" s="11"/>
      <c r="I393" s="11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</row>
    <row r="394" spans="1:82" ht="12.75">
      <c r="A394" s="10"/>
      <c r="B394" s="10"/>
      <c r="C394" s="10"/>
      <c r="D394" s="10"/>
      <c r="E394" s="11"/>
      <c r="F394" s="11"/>
      <c r="G394" s="11"/>
      <c r="H394" s="11"/>
      <c r="I394" s="11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</row>
    <row r="395" spans="1:82" ht="12.75">
      <c r="A395" s="10"/>
      <c r="B395" s="10"/>
      <c r="C395" s="10"/>
      <c r="D395" s="10"/>
      <c r="E395" s="11"/>
      <c r="F395" s="11"/>
      <c r="G395" s="11"/>
      <c r="H395" s="11"/>
      <c r="I395" s="11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</row>
    <row r="396" spans="1:82" ht="12.75">
      <c r="A396" s="10"/>
      <c r="B396" s="10"/>
      <c r="C396" s="10"/>
      <c r="D396" s="10"/>
      <c r="E396" s="11"/>
      <c r="F396" s="11"/>
      <c r="G396" s="11"/>
      <c r="H396" s="11"/>
      <c r="I396" s="11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</row>
    <row r="397" spans="1:82" ht="12.75">
      <c r="A397" s="10"/>
      <c r="B397" s="10"/>
      <c r="C397" s="10"/>
      <c r="D397" s="10"/>
      <c r="E397" s="11"/>
      <c r="F397" s="11"/>
      <c r="G397" s="11"/>
      <c r="H397" s="11"/>
      <c r="I397" s="11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</row>
    <row r="398" spans="1:82" ht="12.75">
      <c r="A398" s="10"/>
      <c r="B398" s="10"/>
      <c r="C398" s="10"/>
      <c r="D398" s="10"/>
      <c r="E398" s="11"/>
      <c r="F398" s="11"/>
      <c r="G398" s="11"/>
      <c r="H398" s="11"/>
      <c r="I398" s="11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</row>
    <row r="399" spans="1:82" ht="12.75">
      <c r="A399" s="10"/>
      <c r="B399" s="10"/>
      <c r="C399" s="10"/>
      <c r="D399" s="10"/>
      <c r="E399" s="11"/>
      <c r="F399" s="11"/>
      <c r="G399" s="11"/>
      <c r="H399" s="11"/>
      <c r="I399" s="11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</row>
    <row r="400" spans="1:82" ht="12.75">
      <c r="A400" s="10"/>
      <c r="B400" s="10"/>
      <c r="C400" s="10"/>
      <c r="D400" s="10"/>
      <c r="E400" s="11"/>
      <c r="F400" s="11"/>
      <c r="G400" s="11"/>
      <c r="H400" s="11"/>
      <c r="I400" s="11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</row>
    <row r="401" spans="1:82" ht="12.75">
      <c r="A401" s="10"/>
      <c r="B401" s="10"/>
      <c r="C401" s="10"/>
      <c r="D401" s="10"/>
      <c r="E401" s="11"/>
      <c r="F401" s="11"/>
      <c r="G401" s="11"/>
      <c r="H401" s="11"/>
      <c r="I401" s="11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</row>
    <row r="402" spans="1:82" ht="12.75">
      <c r="A402" s="10"/>
      <c r="B402" s="10"/>
      <c r="C402" s="10"/>
      <c r="D402" s="10"/>
      <c r="E402" s="11"/>
      <c r="F402" s="11"/>
      <c r="G402" s="11"/>
      <c r="H402" s="11"/>
      <c r="I402" s="11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</row>
    <row r="403" spans="1:82" ht="12.75">
      <c r="A403" s="10"/>
      <c r="B403" s="10"/>
      <c r="C403" s="10"/>
      <c r="D403" s="10"/>
      <c r="E403" s="11"/>
      <c r="F403" s="11"/>
      <c r="G403" s="11"/>
      <c r="H403" s="11"/>
      <c r="I403" s="11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</row>
    <row r="404" spans="1:82" ht="12.75">
      <c r="A404" s="10"/>
      <c r="B404" s="10"/>
      <c r="C404" s="10"/>
      <c r="D404" s="10"/>
      <c r="E404" s="11"/>
      <c r="F404" s="11"/>
      <c r="G404" s="11"/>
      <c r="H404" s="11"/>
      <c r="I404" s="11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</row>
    <row r="405" spans="1:82" ht="12.75">
      <c r="A405" s="10"/>
      <c r="B405" s="10"/>
      <c r="C405" s="10"/>
      <c r="D405" s="10"/>
      <c r="E405" s="11"/>
      <c r="F405" s="11"/>
      <c r="G405" s="11"/>
      <c r="H405" s="11"/>
      <c r="I405" s="11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</row>
    <row r="406" spans="1:82" ht="12.75">
      <c r="A406" s="10"/>
      <c r="B406" s="10"/>
      <c r="C406" s="10"/>
      <c r="D406" s="10"/>
      <c r="E406" s="11"/>
      <c r="F406" s="11"/>
      <c r="G406" s="11"/>
      <c r="H406" s="11"/>
      <c r="I406" s="11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</row>
    <row r="407" spans="1:82" ht="12.75">
      <c r="A407" s="10"/>
      <c r="B407" s="10"/>
      <c r="C407" s="10"/>
      <c r="D407" s="10"/>
      <c r="E407" s="11"/>
      <c r="F407" s="11"/>
      <c r="G407" s="11"/>
      <c r="H407" s="11"/>
      <c r="I407" s="11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</row>
    <row r="408" spans="1:82" ht="12.75">
      <c r="A408" s="10"/>
      <c r="B408" s="10"/>
      <c r="C408" s="10"/>
      <c r="D408" s="10"/>
      <c r="E408" s="11"/>
      <c r="F408" s="11"/>
      <c r="G408" s="11"/>
      <c r="H408" s="11"/>
      <c r="I408" s="11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</row>
    <row r="409" spans="1:82" ht="12.75">
      <c r="A409" s="10"/>
      <c r="B409" s="10"/>
      <c r="C409" s="10"/>
      <c r="D409" s="10"/>
      <c r="E409" s="11"/>
      <c r="F409" s="11"/>
      <c r="G409" s="11"/>
      <c r="H409" s="11"/>
      <c r="I409" s="11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</row>
    <row r="410" spans="1:82" ht="12.75">
      <c r="A410" s="10"/>
      <c r="B410" s="10"/>
      <c r="C410" s="10"/>
      <c r="D410" s="10"/>
      <c r="E410" s="11"/>
      <c r="F410" s="11"/>
      <c r="G410" s="11"/>
      <c r="H410" s="11"/>
      <c r="I410" s="11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</row>
    <row r="411" spans="1:82" ht="12.75">
      <c r="A411" s="10"/>
      <c r="B411" s="10"/>
      <c r="C411" s="10"/>
      <c r="D411" s="10"/>
      <c r="E411" s="11"/>
      <c r="F411" s="11"/>
      <c r="G411" s="11"/>
      <c r="H411" s="11"/>
      <c r="I411" s="11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</row>
    <row r="412" spans="1:82" ht="12.75">
      <c r="A412" s="10"/>
      <c r="B412" s="10"/>
      <c r="C412" s="10"/>
      <c r="D412" s="10"/>
      <c r="E412" s="11"/>
      <c r="F412" s="11"/>
      <c r="G412" s="11"/>
      <c r="H412" s="11"/>
      <c r="I412" s="11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</row>
    <row r="413" spans="1:82" ht="12.75">
      <c r="A413" s="10"/>
      <c r="B413" s="10"/>
      <c r="C413" s="10"/>
      <c r="D413" s="10"/>
      <c r="E413" s="11"/>
      <c r="F413" s="11"/>
      <c r="G413" s="11"/>
      <c r="H413" s="11"/>
      <c r="I413" s="11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</row>
    <row r="414" spans="1:82" ht="12.75">
      <c r="A414" s="10"/>
      <c r="B414" s="10"/>
      <c r="C414" s="10"/>
      <c r="D414" s="10"/>
      <c r="E414" s="11"/>
      <c r="F414" s="11"/>
      <c r="G414" s="11"/>
      <c r="H414" s="11"/>
      <c r="I414" s="11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</row>
    <row r="415" spans="1:82" ht="12.75">
      <c r="A415" s="10"/>
      <c r="B415" s="10"/>
      <c r="C415" s="10"/>
      <c r="D415" s="10"/>
      <c r="E415" s="11"/>
      <c r="F415" s="11"/>
      <c r="G415" s="11"/>
      <c r="H415" s="11"/>
      <c r="I415" s="11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</row>
    <row r="416" spans="1:82" ht="12.75">
      <c r="A416" s="10"/>
      <c r="B416" s="10"/>
      <c r="C416" s="10"/>
      <c r="D416" s="10"/>
      <c r="E416" s="11"/>
      <c r="F416" s="11"/>
      <c r="G416" s="11"/>
      <c r="H416" s="11"/>
      <c r="I416" s="11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</row>
    <row r="417" spans="1:82" ht="12.75">
      <c r="A417" s="10"/>
      <c r="B417" s="10"/>
      <c r="C417" s="10"/>
      <c r="D417" s="10"/>
      <c r="E417" s="11"/>
      <c r="F417" s="11"/>
      <c r="G417" s="11"/>
      <c r="H417" s="11"/>
      <c r="I417" s="11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</row>
    <row r="418" spans="1:82" ht="12.75">
      <c r="A418" s="10"/>
      <c r="B418" s="10"/>
      <c r="C418" s="10"/>
      <c r="D418" s="10"/>
      <c r="E418" s="11"/>
      <c r="F418" s="11"/>
      <c r="G418" s="11"/>
      <c r="H418" s="11"/>
      <c r="I418" s="11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</row>
    <row r="419" spans="1:82" ht="12.75">
      <c r="A419" s="10"/>
      <c r="B419" s="10"/>
      <c r="C419" s="10"/>
      <c r="D419" s="10"/>
      <c r="E419" s="11"/>
      <c r="F419" s="11"/>
      <c r="G419" s="11"/>
      <c r="H419" s="11"/>
      <c r="I419" s="11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</row>
    <row r="420" spans="1:82" ht="12.75">
      <c r="A420" s="10"/>
      <c r="B420" s="10"/>
      <c r="C420" s="10"/>
      <c r="D420" s="10"/>
      <c r="E420" s="11"/>
      <c r="F420" s="11"/>
      <c r="G420" s="11"/>
      <c r="H420" s="11"/>
      <c r="I420" s="11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</row>
    <row r="421" spans="1:82" ht="12.75">
      <c r="A421" s="10"/>
      <c r="B421" s="10"/>
      <c r="C421" s="10"/>
      <c r="D421" s="10"/>
      <c r="E421" s="11"/>
      <c r="F421" s="11"/>
      <c r="G421" s="11"/>
      <c r="H421" s="11"/>
      <c r="I421" s="11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</row>
    <row r="422" spans="1:82" ht="12.75">
      <c r="A422" s="10"/>
      <c r="B422" s="10"/>
      <c r="C422" s="10"/>
      <c r="D422" s="10"/>
      <c r="E422" s="11"/>
      <c r="F422" s="11"/>
      <c r="G422" s="11"/>
      <c r="H422" s="11"/>
      <c r="I422" s="11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</row>
    <row r="423" spans="1:82" ht="12.75">
      <c r="A423" s="10"/>
      <c r="B423" s="10"/>
      <c r="C423" s="10"/>
      <c r="D423" s="10"/>
      <c r="E423" s="11"/>
      <c r="F423" s="11"/>
      <c r="G423" s="11"/>
      <c r="H423" s="11"/>
      <c r="I423" s="11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</row>
    <row r="424" spans="1:82" ht="12.75">
      <c r="A424" s="10"/>
      <c r="B424" s="10"/>
      <c r="C424" s="10"/>
      <c r="D424" s="10"/>
      <c r="E424" s="11"/>
      <c r="F424" s="11"/>
      <c r="G424" s="11"/>
      <c r="H424" s="11"/>
      <c r="I424" s="11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</row>
    <row r="425" spans="1:82" ht="12.75">
      <c r="A425" s="10"/>
      <c r="B425" s="10"/>
      <c r="C425" s="10"/>
      <c r="D425" s="10"/>
      <c r="E425" s="11"/>
      <c r="F425" s="11"/>
      <c r="G425" s="11"/>
      <c r="H425" s="11"/>
      <c r="I425" s="11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</row>
    <row r="426" spans="1:82" ht="12.75">
      <c r="A426" s="10"/>
      <c r="B426" s="10"/>
      <c r="C426" s="10"/>
      <c r="D426" s="10"/>
      <c r="E426" s="11"/>
      <c r="F426" s="11"/>
      <c r="G426" s="11"/>
      <c r="H426" s="11"/>
      <c r="I426" s="11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</row>
    <row r="427" spans="1:82" ht="12.75">
      <c r="A427" s="10"/>
      <c r="B427" s="10"/>
      <c r="C427" s="10"/>
      <c r="D427" s="10"/>
      <c r="E427" s="11"/>
      <c r="F427" s="11"/>
      <c r="G427" s="11"/>
      <c r="H427" s="11"/>
      <c r="I427" s="11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</row>
    <row r="428" spans="1:82" ht="12.75">
      <c r="A428" s="10"/>
      <c r="B428" s="10"/>
      <c r="C428" s="10"/>
      <c r="D428" s="10"/>
      <c r="E428" s="11"/>
      <c r="F428" s="11"/>
      <c r="G428" s="11"/>
      <c r="H428" s="11"/>
      <c r="I428" s="11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</row>
    <row r="429" spans="1:82" ht="12.75">
      <c r="A429" s="10"/>
      <c r="B429" s="10"/>
      <c r="C429" s="10"/>
      <c r="D429" s="10"/>
      <c r="E429" s="11"/>
      <c r="F429" s="11"/>
      <c r="G429" s="11"/>
      <c r="H429" s="11"/>
      <c r="I429" s="11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</row>
    <row r="430" spans="1:82" ht="12.75">
      <c r="A430" s="10"/>
      <c r="B430" s="10"/>
      <c r="C430" s="10"/>
      <c r="D430" s="10"/>
      <c r="E430" s="11"/>
      <c r="F430" s="11"/>
      <c r="G430" s="11"/>
      <c r="H430" s="11"/>
      <c r="I430" s="11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</row>
    <row r="431" spans="1:82" ht="12.75">
      <c r="A431" s="10"/>
      <c r="B431" s="10"/>
      <c r="C431" s="10"/>
      <c r="D431" s="10"/>
      <c r="E431" s="11"/>
      <c r="F431" s="11"/>
      <c r="G431" s="11"/>
      <c r="H431" s="11"/>
      <c r="I431" s="11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</row>
    <row r="432" spans="1:82" ht="12.75">
      <c r="A432" s="10"/>
      <c r="B432" s="10"/>
      <c r="C432" s="10"/>
      <c r="D432" s="10"/>
      <c r="E432" s="11"/>
      <c r="F432" s="11"/>
      <c r="G432" s="11"/>
      <c r="H432" s="11"/>
      <c r="I432" s="11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</row>
    <row r="433" spans="1:82" ht="12.75">
      <c r="A433" s="10"/>
      <c r="B433" s="10"/>
      <c r="C433" s="10"/>
      <c r="D433" s="10"/>
      <c r="E433" s="11"/>
      <c r="F433" s="11"/>
      <c r="G433" s="11"/>
      <c r="H433" s="11"/>
      <c r="I433" s="11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</row>
    <row r="434" spans="1:82" ht="12.75">
      <c r="A434" s="10"/>
      <c r="B434" s="10"/>
      <c r="C434" s="10"/>
      <c r="D434" s="10"/>
      <c r="E434" s="11"/>
      <c r="F434" s="11"/>
      <c r="G434" s="11"/>
      <c r="H434" s="11"/>
      <c r="I434" s="11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</row>
    <row r="435" spans="1:82" ht="12.75">
      <c r="A435" s="10"/>
      <c r="B435" s="10"/>
      <c r="C435" s="10"/>
      <c r="D435" s="10"/>
      <c r="E435" s="11"/>
      <c r="F435" s="11"/>
      <c r="G435" s="11"/>
      <c r="H435" s="11"/>
      <c r="I435" s="11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</row>
    <row r="436" spans="1:82" ht="12.75">
      <c r="A436" s="10"/>
      <c r="B436" s="10"/>
      <c r="C436" s="10"/>
      <c r="D436" s="10"/>
      <c r="E436" s="11"/>
      <c r="F436" s="11"/>
      <c r="G436" s="11"/>
      <c r="H436" s="11"/>
      <c r="I436" s="11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</row>
    <row r="437" spans="1:82" ht="12.75">
      <c r="A437" s="10"/>
      <c r="B437" s="10"/>
      <c r="C437" s="10"/>
      <c r="D437" s="10"/>
      <c r="E437" s="11"/>
      <c r="F437" s="11"/>
      <c r="G437" s="11"/>
      <c r="H437" s="11"/>
      <c r="I437" s="11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</row>
    <row r="438" spans="1:82" ht="12.75">
      <c r="A438" s="10"/>
      <c r="B438" s="10"/>
      <c r="C438" s="10"/>
      <c r="D438" s="10"/>
      <c r="E438" s="11"/>
      <c r="F438" s="11"/>
      <c r="G438" s="11"/>
      <c r="H438" s="11"/>
      <c r="I438" s="11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</row>
    <row r="439" spans="1:82" ht="12.75">
      <c r="A439" s="10"/>
      <c r="B439" s="10"/>
      <c r="C439" s="10"/>
      <c r="D439" s="10"/>
      <c r="E439" s="11"/>
      <c r="F439" s="11"/>
      <c r="G439" s="11"/>
      <c r="H439" s="11"/>
      <c r="I439" s="11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</row>
    <row r="440" spans="1:82" ht="12.75">
      <c r="A440" s="10"/>
      <c r="B440" s="10"/>
      <c r="C440" s="10"/>
      <c r="D440" s="10"/>
      <c r="E440" s="11"/>
      <c r="F440" s="11"/>
      <c r="G440" s="11"/>
      <c r="H440" s="11"/>
      <c r="I440" s="11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</row>
    <row r="441" spans="1:82" ht="12.75">
      <c r="A441" s="10"/>
      <c r="B441" s="10"/>
      <c r="C441" s="10"/>
      <c r="D441" s="10"/>
      <c r="E441" s="11"/>
      <c r="F441" s="11"/>
      <c r="G441" s="11"/>
      <c r="H441" s="11"/>
      <c r="I441" s="11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</row>
    <row r="442" spans="1:82" ht="12.75">
      <c r="A442" s="10"/>
      <c r="B442" s="10"/>
      <c r="C442" s="10"/>
      <c r="D442" s="10"/>
      <c r="E442" s="11"/>
      <c r="F442" s="11"/>
      <c r="G442" s="11"/>
      <c r="H442" s="11"/>
      <c r="I442" s="11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</row>
    <row r="443" spans="1:82" ht="12.75">
      <c r="A443" s="10"/>
      <c r="B443" s="10"/>
      <c r="C443" s="10"/>
      <c r="D443" s="10"/>
      <c r="E443" s="11"/>
      <c r="F443" s="11"/>
      <c r="G443" s="11"/>
      <c r="H443" s="11"/>
      <c r="I443" s="11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</row>
    <row r="444" spans="1:82" ht="12.75">
      <c r="A444" s="10"/>
      <c r="B444" s="10"/>
      <c r="C444" s="10"/>
      <c r="D444" s="10"/>
      <c r="E444" s="11"/>
      <c r="F444" s="11"/>
      <c r="G444" s="11"/>
      <c r="H444" s="11"/>
      <c r="I444" s="11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</row>
    <row r="445" spans="1:82" ht="12.75">
      <c r="A445" s="10"/>
      <c r="B445" s="10"/>
      <c r="C445" s="10"/>
      <c r="D445" s="10"/>
      <c r="E445" s="11"/>
      <c r="F445" s="11"/>
      <c r="G445" s="11"/>
      <c r="H445" s="11"/>
      <c r="I445" s="11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</row>
    <row r="446" spans="1:82" ht="12.75">
      <c r="A446" s="10"/>
      <c r="B446" s="10"/>
      <c r="C446" s="10"/>
      <c r="D446" s="10"/>
      <c r="E446" s="11"/>
      <c r="F446" s="11"/>
      <c r="G446" s="11"/>
      <c r="H446" s="11"/>
      <c r="I446" s="11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</row>
    <row r="447" spans="1:82" ht="12.75">
      <c r="A447" s="10"/>
      <c r="B447" s="10"/>
      <c r="C447" s="10"/>
      <c r="D447" s="10"/>
      <c r="E447" s="11"/>
      <c r="F447" s="11"/>
      <c r="G447" s="11"/>
      <c r="H447" s="11"/>
      <c r="I447" s="11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</row>
    <row r="448" spans="1:82" ht="12.75">
      <c r="A448" s="10"/>
      <c r="B448" s="10"/>
      <c r="C448" s="10"/>
      <c r="D448" s="10"/>
      <c r="E448" s="11"/>
      <c r="F448" s="11"/>
      <c r="G448" s="11"/>
      <c r="H448" s="11"/>
      <c r="I448" s="11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</row>
    <row r="449" spans="1:82" ht="12.75">
      <c r="A449" s="10"/>
      <c r="B449" s="10"/>
      <c r="C449" s="10"/>
      <c r="D449" s="10"/>
      <c r="E449" s="11"/>
      <c r="F449" s="11"/>
      <c r="G449" s="11"/>
      <c r="H449" s="11"/>
      <c r="I449" s="11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</row>
    <row r="450" spans="1:82" ht="12.75">
      <c r="A450" s="10"/>
      <c r="B450" s="10"/>
      <c r="C450" s="10"/>
      <c r="D450" s="10"/>
      <c r="E450" s="11"/>
      <c r="F450" s="11"/>
      <c r="G450" s="11"/>
      <c r="H450" s="11"/>
      <c r="I450" s="11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</row>
    <row r="451" spans="1:82" ht="12.75">
      <c r="A451" s="10"/>
      <c r="B451" s="10"/>
      <c r="C451" s="10"/>
      <c r="D451" s="10"/>
      <c r="E451" s="11"/>
      <c r="F451" s="11"/>
      <c r="G451" s="11"/>
      <c r="H451" s="11"/>
      <c r="I451" s="11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</row>
    <row r="452" spans="1:82" ht="12.75">
      <c r="A452" s="10"/>
      <c r="B452" s="10"/>
      <c r="C452" s="10"/>
      <c r="D452" s="10"/>
      <c r="E452" s="11"/>
      <c r="F452" s="11"/>
      <c r="G452" s="11"/>
      <c r="H452" s="11"/>
      <c r="I452" s="11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</row>
    <row r="453" spans="1:82" ht="12.75">
      <c r="A453" s="10"/>
      <c r="B453" s="10"/>
      <c r="C453" s="10"/>
      <c r="D453" s="10"/>
      <c r="E453" s="11"/>
      <c r="F453" s="11"/>
      <c r="G453" s="11"/>
      <c r="H453" s="11"/>
      <c r="I453" s="11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</row>
    <row r="454" spans="1:82" ht="12.75">
      <c r="A454" s="10"/>
      <c r="B454" s="10"/>
      <c r="C454" s="10"/>
      <c r="D454" s="10"/>
      <c r="E454" s="11"/>
      <c r="F454" s="11"/>
      <c r="G454" s="11"/>
      <c r="H454" s="11"/>
      <c r="I454" s="11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</row>
    <row r="455" spans="1:82" ht="12.75">
      <c r="A455" s="10"/>
      <c r="B455" s="10"/>
      <c r="C455" s="10"/>
      <c r="D455" s="10"/>
      <c r="E455" s="11"/>
      <c r="F455" s="11"/>
      <c r="G455" s="11"/>
      <c r="H455" s="11"/>
      <c r="I455" s="11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</row>
    <row r="456" spans="1:82" ht="12.75">
      <c r="A456" s="10"/>
      <c r="B456" s="10"/>
      <c r="C456" s="10"/>
      <c r="D456" s="10"/>
      <c r="E456" s="11"/>
      <c r="F456" s="11"/>
      <c r="G456" s="11"/>
      <c r="H456" s="11"/>
      <c r="I456" s="11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</row>
    <row r="457" spans="1:82" ht="12.75">
      <c r="A457" s="10"/>
      <c r="B457" s="10"/>
      <c r="C457" s="10"/>
      <c r="D457" s="10"/>
      <c r="E457" s="11"/>
      <c r="F457" s="11"/>
      <c r="G457" s="11"/>
      <c r="H457" s="11"/>
      <c r="I457" s="11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</row>
    <row r="458" spans="1:82" ht="12.75">
      <c r="A458" s="10"/>
      <c r="B458" s="10"/>
      <c r="C458" s="10"/>
      <c r="D458" s="10"/>
      <c r="E458" s="11"/>
      <c r="F458" s="11"/>
      <c r="G458" s="11"/>
      <c r="H458" s="11"/>
      <c r="I458" s="11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</row>
    <row r="459" spans="1:82" ht="12.75">
      <c r="A459" s="10"/>
      <c r="B459" s="10"/>
      <c r="C459" s="10"/>
      <c r="D459" s="10"/>
      <c r="E459" s="11"/>
      <c r="F459" s="11"/>
      <c r="G459" s="11"/>
      <c r="H459" s="11"/>
      <c r="I459" s="11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</row>
    <row r="460" spans="1:82" ht="12.75">
      <c r="A460" s="10"/>
      <c r="B460" s="10"/>
      <c r="C460" s="10"/>
      <c r="D460" s="10"/>
      <c r="E460" s="11"/>
      <c r="F460" s="11"/>
      <c r="G460" s="11"/>
      <c r="H460" s="11"/>
      <c r="I460" s="11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</row>
    <row r="461" spans="1:82" ht="12.75">
      <c r="A461" s="10"/>
      <c r="B461" s="10"/>
      <c r="C461" s="10"/>
      <c r="D461" s="10"/>
      <c r="E461" s="11"/>
      <c r="F461" s="11"/>
      <c r="G461" s="11"/>
      <c r="H461" s="11"/>
      <c r="I461" s="11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</row>
    <row r="462" spans="1:82" ht="12.75">
      <c r="A462" s="10"/>
      <c r="B462" s="10"/>
      <c r="C462" s="10"/>
      <c r="D462" s="10"/>
      <c r="E462" s="11"/>
      <c r="F462" s="11"/>
      <c r="G462" s="11"/>
      <c r="H462" s="11"/>
      <c r="I462" s="11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</row>
    <row r="463" spans="1:82" ht="12.75">
      <c r="A463" s="10"/>
      <c r="B463" s="10"/>
      <c r="C463" s="10"/>
      <c r="D463" s="10"/>
      <c r="E463" s="11"/>
      <c r="F463" s="11"/>
      <c r="G463" s="11"/>
      <c r="H463" s="11"/>
      <c r="I463" s="11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</row>
    <row r="464" spans="1:82" ht="12.75">
      <c r="A464" s="10"/>
      <c r="B464" s="10"/>
      <c r="C464" s="10"/>
      <c r="D464" s="10"/>
      <c r="E464" s="11"/>
      <c r="F464" s="11"/>
      <c r="G464" s="11"/>
      <c r="H464" s="11"/>
      <c r="I464" s="11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</row>
    <row r="465" spans="1:82" ht="12.75">
      <c r="A465" s="10"/>
      <c r="B465" s="10"/>
      <c r="C465" s="10"/>
      <c r="D465" s="10"/>
      <c r="E465" s="11"/>
      <c r="F465" s="11"/>
      <c r="G465" s="11"/>
      <c r="H465" s="11"/>
      <c r="I465" s="11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</row>
    <row r="466" spans="1:82" ht="12.75">
      <c r="A466" s="10"/>
      <c r="B466" s="10"/>
      <c r="C466" s="10"/>
      <c r="D466" s="10"/>
      <c r="E466" s="11"/>
      <c r="F466" s="11"/>
      <c r="G466" s="11"/>
      <c r="H466" s="11"/>
      <c r="I466" s="11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</row>
    <row r="467" spans="1:82" ht="12.75">
      <c r="A467" s="10"/>
      <c r="B467" s="10"/>
      <c r="C467" s="10"/>
      <c r="D467" s="10"/>
      <c r="E467" s="11"/>
      <c r="F467" s="11"/>
      <c r="G467" s="11"/>
      <c r="H467" s="11"/>
      <c r="I467" s="11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</row>
    <row r="468" spans="1:82" ht="12.75">
      <c r="A468" s="10"/>
      <c r="B468" s="10"/>
      <c r="C468" s="10"/>
      <c r="D468" s="10"/>
      <c r="E468" s="11"/>
      <c r="F468" s="11"/>
      <c r="G468" s="11"/>
      <c r="H468" s="11"/>
      <c r="I468" s="11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</row>
    <row r="469" spans="1:82" ht="12.75">
      <c r="A469" s="10"/>
      <c r="B469" s="10"/>
      <c r="C469" s="10"/>
      <c r="D469" s="10"/>
      <c r="E469" s="11"/>
      <c r="F469" s="11"/>
      <c r="G469" s="11"/>
      <c r="H469" s="11"/>
      <c r="I469" s="11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</row>
    <row r="470" spans="1:82" ht="12.75">
      <c r="A470" s="10"/>
      <c r="B470" s="10"/>
      <c r="C470" s="10"/>
      <c r="D470" s="10"/>
      <c r="E470" s="11"/>
      <c r="F470" s="11"/>
      <c r="G470" s="11"/>
      <c r="H470" s="11"/>
      <c r="I470" s="11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</row>
    <row r="471" spans="1:82" ht="12.75">
      <c r="A471" s="10"/>
      <c r="B471" s="10"/>
      <c r="C471" s="10"/>
      <c r="D471" s="10"/>
      <c r="E471" s="11"/>
      <c r="F471" s="11"/>
      <c r="G471" s="11"/>
      <c r="H471" s="11"/>
      <c r="I471" s="11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</row>
    <row r="472" spans="1:82" ht="12.75">
      <c r="A472" s="10"/>
      <c r="B472" s="10"/>
      <c r="C472" s="10"/>
      <c r="D472" s="10"/>
      <c r="E472" s="11"/>
      <c r="F472" s="11"/>
      <c r="G472" s="11"/>
      <c r="H472" s="11"/>
      <c r="I472" s="11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</row>
    <row r="473" spans="1:82" ht="12.75">
      <c r="A473" s="10"/>
      <c r="B473" s="10"/>
      <c r="C473" s="10"/>
      <c r="D473" s="10"/>
      <c r="E473" s="11"/>
      <c r="F473" s="11"/>
      <c r="G473" s="11"/>
      <c r="H473" s="11"/>
      <c r="I473" s="11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</row>
    <row r="474" spans="1:82" ht="12.75">
      <c r="A474" s="10"/>
      <c r="B474" s="10"/>
      <c r="C474" s="10"/>
      <c r="D474" s="10"/>
      <c r="E474" s="11"/>
      <c r="F474" s="11"/>
      <c r="G474" s="11"/>
      <c r="H474" s="11"/>
      <c r="I474" s="11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</row>
    <row r="475" spans="1:82" ht="12.75">
      <c r="A475" s="10"/>
      <c r="B475" s="10"/>
      <c r="C475" s="10"/>
      <c r="D475" s="10"/>
      <c r="E475" s="11"/>
      <c r="F475" s="11"/>
      <c r="G475" s="11"/>
      <c r="H475" s="11"/>
      <c r="I475" s="11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</row>
    <row r="476" spans="1:82" ht="12.75">
      <c r="A476" s="10"/>
      <c r="B476" s="10"/>
      <c r="C476" s="10"/>
      <c r="D476" s="10"/>
      <c r="E476" s="11"/>
      <c r="F476" s="11"/>
      <c r="G476" s="11"/>
      <c r="H476" s="11"/>
      <c r="I476" s="11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</row>
    <row r="477" spans="1:82" ht="12.75">
      <c r="A477" s="10"/>
      <c r="B477" s="10"/>
      <c r="C477" s="10"/>
      <c r="D477" s="10"/>
      <c r="E477" s="11"/>
      <c r="F477" s="11"/>
      <c r="G477" s="11"/>
      <c r="H477" s="11"/>
      <c r="I477" s="11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</row>
    <row r="478" spans="1:82" ht="12.75">
      <c r="A478" s="10"/>
      <c r="B478" s="10"/>
      <c r="C478" s="10"/>
      <c r="D478" s="10"/>
      <c r="E478" s="11"/>
      <c r="F478" s="11"/>
      <c r="G478" s="11"/>
      <c r="H478" s="11"/>
      <c r="I478" s="11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</row>
    <row r="479" spans="1:82" ht="12.75">
      <c r="A479" s="10"/>
      <c r="B479" s="10"/>
      <c r="C479" s="10"/>
      <c r="D479" s="10"/>
      <c r="E479" s="11"/>
      <c r="F479" s="11"/>
      <c r="G479" s="11"/>
      <c r="H479" s="11"/>
      <c r="I479" s="11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</row>
    <row r="480" spans="1:82" ht="12.75">
      <c r="A480" s="10"/>
      <c r="B480" s="10"/>
      <c r="C480" s="10"/>
      <c r="D480" s="10"/>
      <c r="E480" s="11"/>
      <c r="F480" s="11"/>
      <c r="G480" s="11"/>
      <c r="H480" s="11"/>
      <c r="I480" s="11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</row>
    <row r="481" spans="1:82" ht="12.75">
      <c r="A481" s="10"/>
      <c r="B481" s="10"/>
      <c r="C481" s="10"/>
      <c r="D481" s="10"/>
      <c r="E481" s="11"/>
      <c r="F481" s="11"/>
      <c r="G481" s="11"/>
      <c r="H481" s="11"/>
      <c r="I481" s="11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</row>
    <row r="482" spans="1:82" ht="12.75">
      <c r="A482" s="10"/>
      <c r="B482" s="10"/>
      <c r="C482" s="10"/>
      <c r="D482" s="10"/>
      <c r="E482" s="11"/>
      <c r="F482" s="11"/>
      <c r="G482" s="11"/>
      <c r="H482" s="11"/>
      <c r="I482" s="11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</row>
    <row r="483" spans="1:82" ht="12.75">
      <c r="A483" s="10"/>
      <c r="B483" s="10"/>
      <c r="C483" s="10"/>
      <c r="D483" s="10"/>
      <c r="E483" s="11"/>
      <c r="F483" s="11"/>
      <c r="G483" s="11"/>
      <c r="H483" s="11"/>
      <c r="I483" s="11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</row>
    <row r="484" spans="1:82" ht="12.75">
      <c r="A484" s="10"/>
      <c r="B484" s="10"/>
      <c r="C484" s="10"/>
      <c r="D484" s="10"/>
      <c r="E484" s="11"/>
      <c r="F484" s="11"/>
      <c r="G484" s="11"/>
      <c r="H484" s="11"/>
      <c r="I484" s="11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</row>
    <row r="485" spans="1:82" ht="12.75">
      <c r="A485" s="10"/>
      <c r="B485" s="10"/>
      <c r="C485" s="10"/>
      <c r="D485" s="10"/>
      <c r="E485" s="11"/>
      <c r="F485" s="11"/>
      <c r="G485" s="11"/>
      <c r="H485" s="11"/>
      <c r="I485" s="11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</row>
    <row r="486" spans="1:82" ht="12.75">
      <c r="A486" s="10"/>
      <c r="B486" s="10"/>
      <c r="C486" s="10"/>
      <c r="D486" s="10"/>
      <c r="E486" s="11"/>
      <c r="F486" s="11"/>
      <c r="G486" s="11"/>
      <c r="H486" s="11"/>
      <c r="I486" s="11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</row>
    <row r="487" spans="1:82" ht="12.75">
      <c r="A487" s="10"/>
      <c r="B487" s="10"/>
      <c r="C487" s="10"/>
      <c r="D487" s="10"/>
      <c r="E487" s="11"/>
      <c r="F487" s="11"/>
      <c r="G487" s="11"/>
      <c r="H487" s="11"/>
      <c r="I487" s="11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</row>
    <row r="488" spans="1:82" ht="12.75">
      <c r="A488" s="10"/>
      <c r="B488" s="10"/>
      <c r="C488" s="10"/>
      <c r="D488" s="10"/>
      <c r="E488" s="11"/>
      <c r="F488" s="11"/>
      <c r="G488" s="11"/>
      <c r="H488" s="11"/>
      <c r="I488" s="11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</row>
    <row r="489" spans="1:82" ht="12.75">
      <c r="A489" s="10"/>
      <c r="B489" s="10"/>
      <c r="C489" s="10"/>
      <c r="D489" s="10"/>
      <c r="E489" s="11"/>
      <c r="F489" s="11"/>
      <c r="G489" s="11"/>
      <c r="H489" s="11"/>
      <c r="I489" s="11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</row>
    <row r="490" spans="1:82" ht="12.75">
      <c r="A490" s="10"/>
      <c r="B490" s="10"/>
      <c r="C490" s="10"/>
      <c r="D490" s="10"/>
      <c r="E490" s="11"/>
      <c r="F490" s="11"/>
      <c r="G490" s="11"/>
      <c r="H490" s="11"/>
      <c r="I490" s="11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</row>
    <row r="491" spans="1:82" ht="12.75">
      <c r="A491" s="10"/>
      <c r="B491" s="10"/>
      <c r="C491" s="10"/>
      <c r="D491" s="10"/>
      <c r="E491" s="11"/>
      <c r="F491" s="11"/>
      <c r="G491" s="11"/>
      <c r="H491" s="11"/>
      <c r="I491" s="11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</row>
    <row r="492" spans="1:82" ht="12.75">
      <c r="A492" s="10"/>
      <c r="B492" s="10"/>
      <c r="C492" s="10"/>
      <c r="D492" s="10"/>
      <c r="E492" s="11"/>
      <c r="F492" s="11"/>
      <c r="G492" s="11"/>
      <c r="H492" s="11"/>
      <c r="I492" s="11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</row>
    <row r="493" spans="1:82" ht="12.75">
      <c r="A493" s="10"/>
      <c r="B493" s="10"/>
      <c r="C493" s="10"/>
      <c r="D493" s="10"/>
      <c r="E493" s="11"/>
      <c r="F493" s="11"/>
      <c r="G493" s="11"/>
      <c r="H493" s="11"/>
      <c r="I493" s="11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</row>
    <row r="494" spans="1:82" ht="12.75">
      <c r="A494" s="10"/>
      <c r="B494" s="10"/>
      <c r="C494" s="10"/>
      <c r="D494" s="10"/>
      <c r="E494" s="11"/>
      <c r="F494" s="11"/>
      <c r="G494" s="11"/>
      <c r="H494" s="11"/>
      <c r="I494" s="11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</row>
    <row r="495" spans="1:82" ht="12.75">
      <c r="A495" s="10"/>
      <c r="B495" s="10"/>
      <c r="C495" s="10"/>
      <c r="D495" s="10"/>
      <c r="E495" s="11"/>
      <c r="F495" s="11"/>
      <c r="G495" s="11"/>
      <c r="H495" s="11"/>
      <c r="I495" s="11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</row>
    <row r="496" spans="1:82" ht="12.75">
      <c r="A496" s="10"/>
      <c r="B496" s="10"/>
      <c r="C496" s="10"/>
      <c r="D496" s="10"/>
      <c r="E496" s="11"/>
      <c r="F496" s="11"/>
      <c r="G496" s="11"/>
      <c r="H496" s="11"/>
      <c r="I496" s="11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</row>
    <row r="497" spans="1:82" ht="12.75">
      <c r="A497" s="10"/>
      <c r="B497" s="10"/>
      <c r="C497" s="10"/>
      <c r="D497" s="10"/>
      <c r="E497" s="11"/>
      <c r="F497" s="11"/>
      <c r="G497" s="11"/>
      <c r="H497" s="11"/>
      <c r="I497" s="11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</row>
    <row r="498" spans="1:82" ht="12.75">
      <c r="A498" s="10"/>
      <c r="B498" s="10"/>
      <c r="C498" s="10"/>
      <c r="D498" s="10"/>
      <c r="E498" s="11"/>
      <c r="F498" s="11"/>
      <c r="G498" s="11"/>
      <c r="H498" s="11"/>
      <c r="I498" s="11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</row>
    <row r="499" spans="1:82" ht="12.75">
      <c r="A499" s="10"/>
      <c r="B499" s="10"/>
      <c r="C499" s="10"/>
      <c r="D499" s="10"/>
      <c r="E499" s="11"/>
      <c r="F499" s="11"/>
      <c r="G499" s="11"/>
      <c r="H499" s="11"/>
      <c r="I499" s="11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</row>
    <row r="500" spans="1:82" ht="12.75">
      <c r="A500" s="10"/>
      <c r="B500" s="10"/>
      <c r="C500" s="10"/>
      <c r="D500" s="10"/>
      <c r="E500" s="11"/>
      <c r="F500" s="11"/>
      <c r="G500" s="11"/>
      <c r="H500" s="11"/>
      <c r="I500" s="11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</row>
    <row r="501" spans="1:82" ht="12.75">
      <c r="A501" s="10"/>
      <c r="B501" s="10"/>
      <c r="C501" s="10"/>
      <c r="D501" s="10"/>
      <c r="E501" s="11"/>
      <c r="F501" s="11"/>
      <c r="G501" s="11"/>
      <c r="H501" s="11"/>
      <c r="I501" s="11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</row>
    <row r="502" spans="1:82" ht="12.75">
      <c r="A502" s="10"/>
      <c r="B502" s="10"/>
      <c r="C502" s="10"/>
      <c r="D502" s="10"/>
      <c r="E502" s="11"/>
      <c r="F502" s="11"/>
      <c r="G502" s="11"/>
      <c r="H502" s="11"/>
      <c r="I502" s="11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</row>
    <row r="503" spans="1:82" ht="12.75">
      <c r="A503" s="10"/>
      <c r="B503" s="10"/>
      <c r="C503" s="10"/>
      <c r="D503" s="10"/>
      <c r="E503" s="11"/>
      <c r="F503" s="11"/>
      <c r="G503" s="11"/>
      <c r="H503" s="11"/>
      <c r="I503" s="11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</row>
    <row r="504" spans="1:82" ht="12.75">
      <c r="A504" s="10"/>
      <c r="B504" s="10"/>
      <c r="C504" s="10"/>
      <c r="D504" s="10"/>
      <c r="E504" s="11"/>
      <c r="F504" s="11"/>
      <c r="G504" s="11"/>
      <c r="H504" s="11"/>
      <c r="I504" s="11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</row>
    <row r="505" spans="1:82" ht="12.75">
      <c r="A505" s="10"/>
      <c r="B505" s="10"/>
      <c r="C505" s="10"/>
      <c r="D505" s="10"/>
      <c r="E505" s="11"/>
      <c r="F505" s="11"/>
      <c r="G505" s="11"/>
      <c r="H505" s="11"/>
      <c r="I505" s="11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</row>
    <row r="506" spans="1:82" ht="12.75">
      <c r="A506" s="10"/>
      <c r="B506" s="10"/>
      <c r="C506" s="10"/>
      <c r="D506" s="10"/>
      <c r="E506" s="11"/>
      <c r="F506" s="11"/>
      <c r="G506" s="11"/>
      <c r="H506" s="11"/>
      <c r="I506" s="11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</row>
    <row r="507" spans="1:82" ht="12.75">
      <c r="A507" s="10"/>
      <c r="B507" s="10"/>
      <c r="C507" s="10"/>
      <c r="D507" s="10"/>
      <c r="E507" s="11"/>
      <c r="F507" s="11"/>
      <c r="G507" s="11"/>
      <c r="H507" s="11"/>
      <c r="I507" s="11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</row>
    <row r="508" spans="1:82" ht="12.75">
      <c r="A508" s="10"/>
      <c r="B508" s="10"/>
      <c r="C508" s="10"/>
      <c r="D508" s="10"/>
      <c r="E508" s="11"/>
      <c r="F508" s="11"/>
      <c r="G508" s="11"/>
      <c r="H508" s="11"/>
      <c r="I508" s="11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</row>
    <row r="509" spans="1:82" ht="12.75">
      <c r="A509" s="10"/>
      <c r="B509" s="10"/>
      <c r="C509" s="10"/>
      <c r="D509" s="10"/>
      <c r="E509" s="11"/>
      <c r="F509" s="11"/>
      <c r="G509" s="11"/>
      <c r="H509" s="11"/>
      <c r="I509" s="11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</row>
    <row r="510" spans="1:82" ht="12.75">
      <c r="A510" s="10"/>
      <c r="B510" s="10"/>
      <c r="C510" s="10"/>
      <c r="D510" s="10"/>
      <c r="E510" s="11"/>
      <c r="F510" s="11"/>
      <c r="G510" s="11"/>
      <c r="H510" s="11"/>
      <c r="I510" s="11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</row>
    <row r="511" spans="1:82" ht="12.75">
      <c r="A511" s="10"/>
      <c r="B511" s="10"/>
      <c r="C511" s="10"/>
      <c r="D511" s="10"/>
      <c r="E511" s="11"/>
      <c r="F511" s="11"/>
      <c r="G511" s="11"/>
      <c r="H511" s="11"/>
      <c r="I511" s="11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</row>
    <row r="512" spans="1:82" ht="12.75">
      <c r="A512" s="10"/>
      <c r="B512" s="10"/>
      <c r="C512" s="10"/>
      <c r="D512" s="10"/>
      <c r="E512" s="11"/>
      <c r="F512" s="11"/>
      <c r="G512" s="11"/>
      <c r="H512" s="11"/>
      <c r="I512" s="11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</row>
    <row r="513" spans="1:82" ht="12.75">
      <c r="A513" s="10"/>
      <c r="B513" s="10"/>
      <c r="C513" s="10"/>
      <c r="D513" s="10"/>
      <c r="E513" s="11"/>
      <c r="F513" s="11"/>
      <c r="G513" s="11"/>
      <c r="H513" s="11"/>
      <c r="I513" s="11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</row>
    <row r="514" spans="1:82" ht="12.75">
      <c r="A514" s="10"/>
      <c r="B514" s="10"/>
      <c r="C514" s="10"/>
      <c r="D514" s="10"/>
      <c r="E514" s="11"/>
      <c r="F514" s="11"/>
      <c r="G514" s="11"/>
      <c r="H514" s="11"/>
      <c r="I514" s="11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</row>
    <row r="515" spans="1:82" ht="12.75">
      <c r="A515" s="10"/>
      <c r="B515" s="10"/>
      <c r="C515" s="10"/>
      <c r="D515" s="10"/>
      <c r="E515" s="11"/>
      <c r="F515" s="11"/>
      <c r="G515" s="11"/>
      <c r="H515" s="11"/>
      <c r="I515" s="11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</row>
    <row r="516" spans="1:82" ht="12.75">
      <c r="A516" s="10"/>
      <c r="B516" s="10"/>
      <c r="C516" s="10"/>
      <c r="D516" s="10"/>
      <c r="E516" s="11"/>
      <c r="F516" s="11"/>
      <c r="G516" s="11"/>
      <c r="H516" s="11"/>
      <c r="I516" s="11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</row>
    <row r="517" spans="1:82" ht="12.75">
      <c r="A517" s="10"/>
      <c r="B517" s="10"/>
      <c r="C517" s="10"/>
      <c r="D517" s="10"/>
      <c r="E517" s="11"/>
      <c r="F517" s="11"/>
      <c r="G517" s="11"/>
      <c r="H517" s="11"/>
      <c r="I517" s="11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</row>
    <row r="518" spans="1:82" ht="12.75">
      <c r="A518" s="10"/>
      <c r="B518" s="10"/>
      <c r="C518" s="10"/>
      <c r="D518" s="10"/>
      <c r="E518" s="11"/>
      <c r="F518" s="11"/>
      <c r="G518" s="11"/>
      <c r="H518" s="11"/>
      <c r="I518" s="11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</row>
    <row r="519" spans="1:82" ht="12.75">
      <c r="A519" s="10"/>
      <c r="B519" s="10"/>
      <c r="C519" s="10"/>
      <c r="D519" s="10"/>
      <c r="E519" s="11"/>
      <c r="F519" s="11"/>
      <c r="G519" s="11"/>
      <c r="H519" s="11"/>
      <c r="I519" s="11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</row>
    <row r="520" spans="1:82" ht="12.75">
      <c r="A520" s="10"/>
      <c r="B520" s="10"/>
      <c r="C520" s="10"/>
      <c r="D520" s="10"/>
      <c r="E520" s="11"/>
      <c r="F520" s="11"/>
      <c r="G520" s="11"/>
      <c r="H520" s="11"/>
      <c r="I520" s="11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</row>
    <row r="521" spans="1:82" ht="12.75">
      <c r="A521" s="10"/>
      <c r="B521" s="10"/>
      <c r="C521" s="10"/>
      <c r="D521" s="10"/>
      <c r="E521" s="11"/>
      <c r="F521" s="11"/>
      <c r="G521" s="11"/>
      <c r="H521" s="11"/>
      <c r="I521" s="11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</row>
    <row r="522" spans="1:82" ht="12.75">
      <c r="A522" s="10"/>
      <c r="B522" s="10"/>
      <c r="C522" s="10"/>
      <c r="D522" s="10"/>
      <c r="E522" s="11"/>
      <c r="F522" s="11"/>
      <c r="G522" s="11"/>
      <c r="H522" s="11"/>
      <c r="I522" s="11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</row>
    <row r="523" spans="1:82" ht="12.75">
      <c r="A523" s="10"/>
      <c r="B523" s="10"/>
      <c r="C523" s="10"/>
      <c r="D523" s="10"/>
      <c r="E523" s="11"/>
      <c r="F523" s="11"/>
      <c r="G523" s="11"/>
      <c r="H523" s="11"/>
      <c r="I523" s="11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</row>
    <row r="524" spans="1:82" ht="12.75">
      <c r="A524" s="10"/>
      <c r="B524" s="10"/>
      <c r="C524" s="10"/>
      <c r="D524" s="10"/>
      <c r="E524" s="11"/>
      <c r="F524" s="11"/>
      <c r="G524" s="11"/>
      <c r="H524" s="11"/>
      <c r="I524" s="11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</row>
    <row r="525" spans="1:82" ht="12.75">
      <c r="A525" s="10"/>
      <c r="B525" s="10"/>
      <c r="C525" s="10"/>
      <c r="D525" s="10"/>
      <c r="E525" s="11"/>
      <c r="F525" s="11"/>
      <c r="G525" s="11"/>
      <c r="H525" s="11"/>
      <c r="I525" s="11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</row>
    <row r="526" spans="1:82" ht="12.75">
      <c r="A526" s="10"/>
      <c r="B526" s="10"/>
      <c r="C526" s="10"/>
      <c r="D526" s="10"/>
      <c r="E526" s="11"/>
      <c r="F526" s="11"/>
      <c r="G526" s="11"/>
      <c r="H526" s="11"/>
      <c r="I526" s="11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</row>
    <row r="527" spans="1:82" ht="12.75">
      <c r="A527" s="10"/>
      <c r="B527" s="10"/>
      <c r="C527" s="10"/>
      <c r="D527" s="10"/>
      <c r="E527" s="11"/>
      <c r="F527" s="11"/>
      <c r="G527" s="11"/>
      <c r="H527" s="11"/>
      <c r="I527" s="11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</row>
    <row r="528" spans="1:82" ht="12.75">
      <c r="A528" s="10"/>
      <c r="B528" s="10"/>
      <c r="C528" s="10"/>
      <c r="D528" s="10"/>
      <c r="E528" s="11"/>
      <c r="F528" s="11"/>
      <c r="G528" s="11"/>
      <c r="H528" s="11"/>
      <c r="I528" s="11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</row>
    <row r="529" spans="1:82" ht="12.75">
      <c r="A529" s="10"/>
      <c r="B529" s="10"/>
      <c r="C529" s="10"/>
      <c r="D529" s="10"/>
      <c r="E529" s="11"/>
      <c r="F529" s="11"/>
      <c r="G529" s="11"/>
      <c r="H529" s="11"/>
      <c r="I529" s="11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</row>
    <row r="530" spans="1:82" ht="12.75">
      <c r="A530" s="10"/>
      <c r="B530" s="10"/>
      <c r="C530" s="10"/>
      <c r="D530" s="10"/>
      <c r="E530" s="11"/>
      <c r="F530" s="11"/>
      <c r="G530" s="11"/>
      <c r="H530" s="11"/>
      <c r="I530" s="11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</row>
    <row r="531" spans="1:82" ht="12.75">
      <c r="A531" s="10"/>
      <c r="B531" s="10"/>
      <c r="C531" s="10"/>
      <c r="D531" s="10"/>
      <c r="E531" s="11"/>
      <c r="F531" s="11"/>
      <c r="G531" s="11"/>
      <c r="H531" s="11"/>
      <c r="I531" s="11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</row>
    <row r="532" spans="1:82" ht="12.75">
      <c r="A532" s="10"/>
      <c r="B532" s="10"/>
      <c r="C532" s="10"/>
      <c r="D532" s="10"/>
      <c r="E532" s="11"/>
      <c r="F532" s="11"/>
      <c r="G532" s="11"/>
      <c r="H532" s="11"/>
      <c r="I532" s="11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</row>
    <row r="533" spans="1:82" ht="12.75">
      <c r="A533" s="10"/>
      <c r="B533" s="10"/>
      <c r="C533" s="10"/>
      <c r="D533" s="10"/>
      <c r="E533" s="11"/>
      <c r="F533" s="11"/>
      <c r="G533" s="11"/>
      <c r="H533" s="11"/>
      <c r="I533" s="11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</row>
    <row r="534" spans="1:82" ht="12.75">
      <c r="A534" s="10"/>
      <c r="B534" s="10"/>
      <c r="C534" s="10"/>
      <c r="D534" s="10"/>
      <c r="E534" s="11"/>
      <c r="F534" s="11"/>
      <c r="G534" s="11"/>
      <c r="H534" s="11"/>
      <c r="I534" s="11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</row>
    <row r="535" spans="1:82" ht="12.75">
      <c r="A535" s="10"/>
      <c r="B535" s="10"/>
      <c r="C535" s="10"/>
      <c r="D535" s="10"/>
      <c r="E535" s="11"/>
      <c r="F535" s="11"/>
      <c r="G535" s="11"/>
      <c r="H535" s="11"/>
      <c r="I535" s="11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</row>
    <row r="536" spans="1:82" ht="12.75">
      <c r="A536" s="10"/>
      <c r="B536" s="10"/>
      <c r="C536" s="10"/>
      <c r="D536" s="10"/>
      <c r="E536" s="11"/>
      <c r="F536" s="11"/>
      <c r="G536" s="11"/>
      <c r="H536" s="11"/>
      <c r="I536" s="11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</row>
    <row r="537" spans="1:82" ht="12.75">
      <c r="A537" s="10"/>
      <c r="B537" s="10"/>
      <c r="C537" s="10"/>
      <c r="D537" s="10"/>
      <c r="E537" s="11"/>
      <c r="F537" s="11"/>
      <c r="G537" s="11"/>
      <c r="H537" s="11"/>
      <c r="I537" s="11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</row>
    <row r="538" spans="1:82" ht="12.75">
      <c r="A538" s="10"/>
      <c r="B538" s="10"/>
      <c r="C538" s="10"/>
      <c r="D538" s="10"/>
      <c r="E538" s="11"/>
      <c r="F538" s="11"/>
      <c r="G538" s="11"/>
      <c r="H538" s="11"/>
      <c r="I538" s="11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</row>
    <row r="539" spans="1:82" ht="12.75">
      <c r="A539" s="10"/>
      <c r="B539" s="10"/>
      <c r="C539" s="10"/>
      <c r="D539" s="10"/>
      <c r="E539" s="11"/>
      <c r="F539" s="11"/>
      <c r="G539" s="11"/>
      <c r="H539" s="11"/>
      <c r="I539" s="11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</row>
    <row r="540" spans="1:82" ht="12.75">
      <c r="A540" s="10"/>
      <c r="B540" s="10"/>
      <c r="C540" s="10"/>
      <c r="D540" s="10"/>
      <c r="E540" s="11"/>
      <c r="F540" s="11"/>
      <c r="G540" s="11"/>
      <c r="H540" s="11"/>
      <c r="I540" s="11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</row>
    <row r="541" spans="1:82" ht="12.75">
      <c r="A541" s="10"/>
      <c r="B541" s="10"/>
      <c r="C541" s="10"/>
      <c r="D541" s="10"/>
      <c r="E541" s="11"/>
      <c r="F541" s="11"/>
      <c r="G541" s="11"/>
      <c r="H541" s="11"/>
      <c r="I541" s="11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</row>
    <row r="542" spans="1:82" ht="12.75">
      <c r="A542" s="10"/>
      <c r="B542" s="10"/>
      <c r="C542" s="10"/>
      <c r="D542" s="10"/>
      <c r="E542" s="11"/>
      <c r="F542" s="11"/>
      <c r="G542" s="11"/>
      <c r="H542" s="11"/>
      <c r="I542" s="11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</row>
    <row r="543" spans="1:82" ht="12.75">
      <c r="A543" s="10"/>
      <c r="B543" s="10"/>
      <c r="C543" s="10"/>
      <c r="D543" s="10"/>
      <c r="E543" s="11"/>
      <c r="F543" s="11"/>
      <c r="G543" s="11"/>
      <c r="H543" s="11"/>
      <c r="I543" s="11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</row>
    <row r="544" spans="1:82" ht="12.75">
      <c r="A544" s="10"/>
      <c r="B544" s="10"/>
      <c r="C544" s="10"/>
      <c r="D544" s="10"/>
      <c r="E544" s="11"/>
      <c r="F544" s="11"/>
      <c r="G544" s="11"/>
      <c r="H544" s="11"/>
      <c r="I544" s="11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</row>
    <row r="545" spans="1:82" ht="12.75">
      <c r="A545" s="10"/>
      <c r="B545" s="10"/>
      <c r="C545" s="10"/>
      <c r="D545" s="10"/>
      <c r="E545" s="11"/>
      <c r="F545" s="11"/>
      <c r="G545" s="11"/>
      <c r="H545" s="11"/>
      <c r="I545" s="11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</row>
    <row r="546" spans="1:82" ht="12.75">
      <c r="A546" s="10"/>
      <c r="B546" s="10"/>
      <c r="C546" s="10"/>
      <c r="D546" s="10"/>
      <c r="E546" s="11"/>
      <c r="F546" s="11"/>
      <c r="G546" s="11"/>
      <c r="H546" s="11"/>
      <c r="I546" s="11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</row>
    <row r="547" spans="1:82" ht="12.75">
      <c r="A547" s="10"/>
      <c r="B547" s="10"/>
      <c r="C547" s="10"/>
      <c r="D547" s="10"/>
      <c r="E547" s="11"/>
      <c r="F547" s="11"/>
      <c r="G547" s="11"/>
      <c r="H547" s="11"/>
      <c r="I547" s="11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</row>
    <row r="548" spans="1:82" ht="12.75">
      <c r="A548" s="10"/>
      <c r="B548" s="10"/>
      <c r="C548" s="10"/>
      <c r="D548" s="10"/>
      <c r="E548" s="11"/>
      <c r="F548" s="11"/>
      <c r="G548" s="11"/>
      <c r="H548" s="11"/>
      <c r="I548" s="11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</row>
    <row r="549" spans="1:82" ht="12.75">
      <c r="A549" s="10"/>
      <c r="B549" s="10"/>
      <c r="C549" s="10"/>
      <c r="D549" s="10"/>
      <c r="E549" s="11"/>
      <c r="F549" s="11"/>
      <c r="G549" s="11"/>
      <c r="H549" s="11"/>
      <c r="I549" s="11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</row>
    <row r="550" spans="1:82" ht="12.75">
      <c r="A550" s="10"/>
      <c r="B550" s="10"/>
      <c r="C550" s="10"/>
      <c r="D550" s="10"/>
      <c r="E550" s="11"/>
      <c r="F550" s="11"/>
      <c r="G550" s="11"/>
      <c r="H550" s="11"/>
      <c r="I550" s="11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</row>
    <row r="551" spans="1:82" ht="12.75">
      <c r="A551" s="10"/>
      <c r="B551" s="10"/>
      <c r="C551" s="10"/>
      <c r="D551" s="10"/>
      <c r="E551" s="11"/>
      <c r="F551" s="11"/>
      <c r="G551" s="11"/>
      <c r="H551" s="11"/>
      <c r="I551" s="11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</row>
    <row r="552" spans="1:82" ht="12.75">
      <c r="A552" s="10"/>
      <c r="B552" s="10"/>
      <c r="C552" s="10"/>
      <c r="D552" s="10"/>
      <c r="E552" s="11"/>
      <c r="F552" s="11"/>
      <c r="G552" s="11"/>
      <c r="H552" s="11"/>
      <c r="I552" s="11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</row>
    <row r="553" spans="1:82" ht="12.75">
      <c r="A553" s="10"/>
      <c r="B553" s="10"/>
      <c r="C553" s="10"/>
      <c r="D553" s="10"/>
      <c r="E553" s="11"/>
      <c r="F553" s="11"/>
      <c r="G553" s="11"/>
      <c r="H553" s="11"/>
      <c r="I553" s="11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</row>
    <row r="554" spans="1:82" ht="12.75">
      <c r="A554" s="10"/>
      <c r="B554" s="10"/>
      <c r="C554" s="10"/>
      <c r="D554" s="10"/>
      <c r="E554" s="11"/>
      <c r="F554" s="11"/>
      <c r="G554" s="11"/>
      <c r="H554" s="11"/>
      <c r="I554" s="11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</row>
    <row r="555" spans="1:82" ht="12.75">
      <c r="A555" s="10"/>
      <c r="B555" s="10"/>
      <c r="C555" s="10"/>
      <c r="D555" s="10"/>
      <c r="E555" s="11"/>
      <c r="F555" s="11"/>
      <c r="G555" s="11"/>
      <c r="H555" s="11"/>
      <c r="I555" s="11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</row>
    <row r="556" spans="1:82" ht="12.75">
      <c r="A556" s="10"/>
      <c r="B556" s="10"/>
      <c r="C556" s="10"/>
      <c r="D556" s="10"/>
      <c r="E556" s="11"/>
      <c r="F556" s="11"/>
      <c r="G556" s="11"/>
      <c r="H556" s="11"/>
      <c r="I556" s="11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</row>
    <row r="557" spans="1:82" ht="12.75">
      <c r="A557" s="10"/>
      <c r="B557" s="10"/>
      <c r="C557" s="10"/>
      <c r="D557" s="10"/>
      <c r="E557" s="11"/>
      <c r="F557" s="11"/>
      <c r="G557" s="11"/>
      <c r="H557" s="11"/>
      <c r="I557" s="11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</row>
    <row r="558" spans="1:82" ht="12.75">
      <c r="A558" s="10"/>
      <c r="B558" s="10"/>
      <c r="C558" s="10"/>
      <c r="D558" s="10"/>
      <c r="E558" s="11"/>
      <c r="F558" s="11"/>
      <c r="G558" s="11"/>
      <c r="H558" s="11"/>
      <c r="I558" s="11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</row>
    <row r="559" spans="1:82" ht="12.75">
      <c r="A559" s="10"/>
      <c r="B559" s="10"/>
      <c r="C559" s="10"/>
      <c r="D559" s="10"/>
      <c r="E559" s="11"/>
      <c r="F559" s="11"/>
      <c r="G559" s="11"/>
      <c r="H559" s="11"/>
      <c r="I559" s="11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</row>
    <row r="560" spans="1:82" ht="12.75">
      <c r="A560" s="10"/>
      <c r="B560" s="10"/>
      <c r="C560" s="10"/>
      <c r="D560" s="10"/>
      <c r="E560" s="11"/>
      <c r="F560" s="11"/>
      <c r="G560" s="11"/>
      <c r="H560" s="11"/>
      <c r="I560" s="11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</row>
    <row r="561" spans="1:82" ht="12.75">
      <c r="A561" s="10"/>
      <c r="B561" s="10"/>
      <c r="C561" s="10"/>
      <c r="D561" s="10"/>
      <c r="E561" s="11"/>
      <c r="F561" s="11"/>
      <c r="G561" s="11"/>
      <c r="H561" s="11"/>
      <c r="I561" s="11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</row>
    <row r="562" spans="1:82" ht="12.75">
      <c r="A562" s="10"/>
      <c r="B562" s="10"/>
      <c r="C562" s="10"/>
      <c r="D562" s="10"/>
      <c r="E562" s="11"/>
      <c r="F562" s="11"/>
      <c r="G562" s="11"/>
      <c r="H562" s="11"/>
      <c r="I562" s="11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</row>
    <row r="563" spans="1:82" ht="12.75">
      <c r="A563" s="10"/>
      <c r="B563" s="10"/>
      <c r="C563" s="10"/>
      <c r="D563" s="10"/>
      <c r="E563" s="11"/>
      <c r="F563" s="11"/>
      <c r="G563" s="11"/>
      <c r="H563" s="11"/>
      <c r="I563" s="11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</row>
    <row r="564" spans="1:82" ht="12.75">
      <c r="A564" s="10"/>
      <c r="B564" s="10"/>
      <c r="C564" s="10"/>
      <c r="D564" s="10"/>
      <c r="E564" s="11"/>
      <c r="F564" s="11"/>
      <c r="G564" s="11"/>
      <c r="H564" s="11"/>
      <c r="I564" s="11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</row>
    <row r="565" spans="1:82" ht="12.75">
      <c r="A565" s="10"/>
      <c r="B565" s="10"/>
      <c r="C565" s="10"/>
      <c r="D565" s="10"/>
      <c r="E565" s="11"/>
      <c r="F565" s="11"/>
      <c r="G565" s="11"/>
      <c r="H565" s="11"/>
      <c r="I565" s="11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</row>
    <row r="566" spans="1:82" ht="12.75">
      <c r="A566" s="10"/>
      <c r="B566" s="10"/>
      <c r="C566" s="10"/>
      <c r="D566" s="10"/>
      <c r="E566" s="11"/>
      <c r="F566" s="11"/>
      <c r="G566" s="11"/>
      <c r="H566" s="11"/>
      <c r="I566" s="11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</row>
    <row r="567" spans="1:82" ht="12.75">
      <c r="A567" s="10"/>
      <c r="B567" s="10"/>
      <c r="C567" s="10"/>
      <c r="D567" s="10"/>
      <c r="E567" s="11"/>
      <c r="F567" s="11"/>
      <c r="G567" s="11"/>
      <c r="H567" s="11"/>
      <c r="I567" s="11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</row>
    <row r="568" spans="1:82" ht="12.75">
      <c r="A568" s="10"/>
      <c r="B568" s="10"/>
      <c r="C568" s="10"/>
      <c r="D568" s="10"/>
      <c r="E568" s="11"/>
      <c r="F568" s="11"/>
      <c r="G568" s="11"/>
      <c r="H568" s="11"/>
      <c r="I568" s="11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</row>
    <row r="569" spans="1:82" ht="12.75">
      <c r="A569" s="10"/>
      <c r="B569" s="10"/>
      <c r="C569" s="10"/>
      <c r="D569" s="10"/>
      <c r="E569" s="11"/>
      <c r="F569" s="11"/>
      <c r="G569" s="11"/>
      <c r="H569" s="11"/>
      <c r="I569" s="11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</row>
    <row r="570" spans="1:82" ht="12.75">
      <c r="A570" s="10"/>
      <c r="B570" s="10"/>
      <c r="C570" s="10"/>
      <c r="D570" s="10"/>
      <c r="E570" s="11"/>
      <c r="F570" s="11"/>
      <c r="G570" s="11"/>
      <c r="H570" s="11"/>
      <c r="I570" s="11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</row>
    <row r="571" spans="1:82" ht="12.75">
      <c r="A571" s="10"/>
      <c r="B571" s="10"/>
      <c r="C571" s="10"/>
      <c r="D571" s="10"/>
      <c r="E571" s="11"/>
      <c r="F571" s="11"/>
      <c r="G571" s="11"/>
      <c r="H571" s="11"/>
      <c r="I571" s="11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</row>
    <row r="572" spans="1:82" ht="12.75">
      <c r="A572" s="10"/>
      <c r="B572" s="10"/>
      <c r="C572" s="10"/>
      <c r="D572" s="10"/>
      <c r="E572" s="11"/>
      <c r="F572" s="11"/>
      <c r="G572" s="11"/>
      <c r="H572" s="11"/>
      <c r="I572" s="11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</row>
    <row r="573" spans="1:82" ht="12.75">
      <c r="A573" s="10"/>
      <c r="B573" s="10"/>
      <c r="C573" s="10"/>
      <c r="D573" s="10"/>
      <c r="E573" s="11"/>
      <c r="F573" s="11"/>
      <c r="G573" s="11"/>
      <c r="H573" s="11"/>
      <c r="I573" s="11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</row>
    <row r="574" spans="1:82" ht="12.75">
      <c r="A574" s="10"/>
      <c r="B574" s="10"/>
      <c r="C574" s="10"/>
      <c r="D574" s="10"/>
      <c r="E574" s="11"/>
      <c r="F574" s="11"/>
      <c r="G574" s="11"/>
      <c r="H574" s="11"/>
      <c r="I574" s="11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</row>
    <row r="575" spans="1:82" ht="12.75">
      <c r="A575" s="10"/>
      <c r="B575" s="10"/>
      <c r="C575" s="10"/>
      <c r="D575" s="10"/>
      <c r="E575" s="11"/>
      <c r="F575" s="11"/>
      <c r="G575" s="11"/>
      <c r="H575" s="11"/>
      <c r="I575" s="11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</row>
    <row r="576" spans="1:82" ht="12.75">
      <c r="A576" s="10"/>
      <c r="B576" s="10"/>
      <c r="C576" s="10"/>
      <c r="D576" s="10"/>
      <c r="E576" s="11"/>
      <c r="F576" s="11"/>
      <c r="G576" s="11"/>
      <c r="H576" s="11"/>
      <c r="I576" s="11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</row>
    <row r="577" spans="1:82" ht="12.75">
      <c r="A577" s="10"/>
      <c r="B577" s="10"/>
      <c r="C577" s="10"/>
      <c r="D577" s="10"/>
      <c r="E577" s="11"/>
      <c r="F577" s="11"/>
      <c r="G577" s="11"/>
      <c r="H577" s="11"/>
      <c r="I577" s="11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</row>
    <row r="578" spans="1:82" ht="12.75">
      <c r="A578" s="10"/>
      <c r="B578" s="10"/>
      <c r="C578" s="10"/>
      <c r="D578" s="10"/>
      <c r="E578" s="11"/>
      <c r="F578" s="11"/>
      <c r="G578" s="11"/>
      <c r="H578" s="11"/>
      <c r="I578" s="11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</row>
    <row r="579" spans="1:82" ht="12.75">
      <c r="A579" s="10"/>
      <c r="B579" s="10"/>
      <c r="C579" s="10"/>
      <c r="D579" s="10"/>
      <c r="E579" s="11"/>
      <c r="F579" s="11"/>
      <c r="G579" s="11"/>
      <c r="H579" s="11"/>
      <c r="I579" s="11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</row>
    <row r="580" spans="1:82" ht="12.75">
      <c r="A580" s="10"/>
      <c r="B580" s="10"/>
      <c r="C580" s="10"/>
      <c r="D580" s="10"/>
      <c r="E580" s="11"/>
      <c r="F580" s="11"/>
      <c r="G580" s="11"/>
      <c r="H580" s="11"/>
      <c r="I580" s="11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</row>
    <row r="581" spans="1:82" ht="12.75">
      <c r="A581" s="10"/>
      <c r="B581" s="10"/>
      <c r="C581" s="10"/>
      <c r="D581" s="10"/>
      <c r="E581" s="11"/>
      <c r="F581" s="11"/>
      <c r="G581" s="11"/>
      <c r="H581" s="11"/>
      <c r="I581" s="11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</row>
    <row r="582" spans="1:82" ht="12.75">
      <c r="A582" s="10"/>
      <c r="B582" s="10"/>
      <c r="C582" s="10"/>
      <c r="D582" s="10"/>
      <c r="E582" s="11"/>
      <c r="F582" s="11"/>
      <c r="G582" s="11"/>
      <c r="H582" s="11"/>
      <c r="I582" s="11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</row>
    <row r="583" spans="1:82" ht="12.75">
      <c r="A583" s="10"/>
      <c r="B583" s="10"/>
      <c r="C583" s="10"/>
      <c r="D583" s="10"/>
      <c r="E583" s="11"/>
      <c r="F583" s="11"/>
      <c r="G583" s="11"/>
      <c r="H583" s="11"/>
      <c r="I583" s="11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</row>
    <row r="584" spans="1:82" ht="12.75">
      <c r="A584" s="10"/>
      <c r="B584" s="10"/>
      <c r="C584" s="10"/>
      <c r="D584" s="10"/>
      <c r="E584" s="11"/>
      <c r="F584" s="11"/>
      <c r="G584" s="11"/>
      <c r="H584" s="11"/>
      <c r="I584" s="11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</row>
    <row r="585" spans="1:82" ht="12.75">
      <c r="A585" s="10"/>
      <c r="B585" s="10"/>
      <c r="C585" s="10"/>
      <c r="D585" s="10"/>
      <c r="E585" s="11"/>
      <c r="F585" s="11"/>
      <c r="G585" s="11"/>
      <c r="H585" s="11"/>
      <c r="I585" s="11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</row>
    <row r="586" spans="1:82" ht="12.75">
      <c r="A586" s="10"/>
      <c r="B586" s="10"/>
      <c r="C586" s="10"/>
      <c r="D586" s="10"/>
      <c r="E586" s="11"/>
      <c r="F586" s="11"/>
      <c r="G586" s="11"/>
      <c r="H586" s="11"/>
      <c r="I586" s="11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</row>
    <row r="587" spans="1:82" ht="12.75">
      <c r="A587" s="10"/>
      <c r="B587" s="10"/>
      <c r="C587" s="10"/>
      <c r="D587" s="10"/>
      <c r="E587" s="11"/>
      <c r="F587" s="11"/>
      <c r="G587" s="11"/>
      <c r="H587" s="11"/>
      <c r="I587" s="11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</row>
    <row r="588" spans="1:82" ht="12.75">
      <c r="A588" s="10"/>
      <c r="B588" s="10"/>
      <c r="C588" s="10"/>
      <c r="D588" s="10"/>
      <c r="E588" s="11"/>
      <c r="F588" s="11"/>
      <c r="G588" s="11"/>
      <c r="H588" s="11"/>
      <c r="I588" s="11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</row>
    <row r="589" spans="1:82" ht="12.75">
      <c r="A589" s="10"/>
      <c r="B589" s="10"/>
      <c r="C589" s="10"/>
      <c r="D589" s="10"/>
      <c r="E589" s="11"/>
      <c r="F589" s="11"/>
      <c r="G589" s="11"/>
      <c r="H589" s="11"/>
      <c r="I589" s="11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</row>
    <row r="590" spans="1:82" ht="12.75">
      <c r="A590" s="10"/>
      <c r="B590" s="10"/>
      <c r="C590" s="10"/>
      <c r="D590" s="10"/>
      <c r="E590" s="11"/>
      <c r="F590" s="11"/>
      <c r="G590" s="11"/>
      <c r="H590" s="11"/>
      <c r="I590" s="11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</row>
    <row r="591" spans="1:82" ht="12.75">
      <c r="A591" s="10"/>
      <c r="B591" s="10"/>
      <c r="C591" s="10"/>
      <c r="D591" s="10"/>
      <c r="E591" s="11"/>
      <c r="F591" s="11"/>
      <c r="G591" s="11"/>
      <c r="H591" s="11"/>
      <c r="I591" s="11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</row>
    <row r="592" spans="1:82" ht="12.75">
      <c r="A592" s="10"/>
      <c r="B592" s="10"/>
      <c r="C592" s="10"/>
      <c r="D592" s="10"/>
      <c r="E592" s="11"/>
      <c r="F592" s="11"/>
      <c r="G592" s="11"/>
      <c r="H592" s="11"/>
      <c r="I592" s="11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</row>
    <row r="593" spans="1:82" ht="12.75">
      <c r="A593" s="10"/>
      <c r="B593" s="10"/>
      <c r="C593" s="10"/>
      <c r="D593" s="10"/>
      <c r="E593" s="11"/>
      <c r="F593" s="11"/>
      <c r="G593" s="11"/>
      <c r="H593" s="11"/>
      <c r="I593" s="11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</row>
    <row r="594" spans="1:82" ht="12.75">
      <c r="A594" s="10"/>
      <c r="B594" s="10"/>
      <c r="C594" s="10"/>
      <c r="D594" s="10"/>
      <c r="E594" s="11"/>
      <c r="F594" s="11"/>
      <c r="G594" s="11"/>
      <c r="H594" s="11"/>
      <c r="I594" s="11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</row>
    <row r="595" spans="1:82" ht="12.75">
      <c r="A595" s="10"/>
      <c r="B595" s="10"/>
      <c r="C595" s="10"/>
      <c r="D595" s="10"/>
      <c r="E595" s="11"/>
      <c r="F595" s="11"/>
      <c r="G595" s="11"/>
      <c r="H595" s="11"/>
      <c r="I595" s="11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</row>
    <row r="596" spans="1:82" ht="12.75">
      <c r="A596" s="10"/>
      <c r="B596" s="10"/>
      <c r="C596" s="10"/>
      <c r="D596" s="10"/>
      <c r="E596" s="11"/>
      <c r="F596" s="11"/>
      <c r="G596" s="11"/>
      <c r="H596" s="11"/>
      <c r="I596" s="11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</row>
    <row r="597" spans="1:82" ht="12.75">
      <c r="A597" s="10"/>
      <c r="B597" s="10"/>
      <c r="C597" s="10"/>
      <c r="D597" s="10"/>
      <c r="E597" s="11"/>
      <c r="F597" s="11"/>
      <c r="G597" s="11"/>
      <c r="H597" s="11"/>
      <c r="I597" s="11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</row>
    <row r="598" spans="1:82" ht="12.75">
      <c r="A598" s="10"/>
      <c r="B598" s="10"/>
      <c r="C598" s="10"/>
      <c r="D598" s="10"/>
      <c r="E598" s="11"/>
      <c r="F598" s="11"/>
      <c r="G598" s="11"/>
      <c r="H598" s="11"/>
      <c r="I598" s="11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</row>
    <row r="599" spans="1:82" ht="12.75">
      <c r="A599" s="10"/>
      <c r="B599" s="10"/>
      <c r="C599" s="10"/>
      <c r="D599" s="10"/>
      <c r="E599" s="11"/>
      <c r="F599" s="11"/>
      <c r="G599" s="11"/>
      <c r="H599" s="11"/>
      <c r="I599" s="11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</row>
    <row r="600" spans="1:82" ht="12.75">
      <c r="A600" s="10"/>
      <c r="B600" s="10"/>
      <c r="C600" s="10"/>
      <c r="D600" s="10"/>
      <c r="E600" s="11"/>
      <c r="F600" s="11"/>
      <c r="G600" s="11"/>
      <c r="H600" s="11"/>
      <c r="I600" s="11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</row>
    <row r="601" spans="1:82" ht="12.75">
      <c r="A601" s="10"/>
      <c r="B601" s="10"/>
      <c r="C601" s="10"/>
      <c r="D601" s="10"/>
      <c r="E601" s="11"/>
      <c r="F601" s="11"/>
      <c r="G601" s="11"/>
      <c r="H601" s="11"/>
      <c r="I601" s="11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</row>
  </sheetData>
  <sheetProtection/>
  <mergeCells count="17">
    <mergeCell ref="A2:L2"/>
    <mergeCell ref="A3:L3"/>
    <mergeCell ref="A1:L1"/>
    <mergeCell ref="D5:D7"/>
    <mergeCell ref="F6:F7"/>
    <mergeCell ref="E6:E7"/>
    <mergeCell ref="G6:J6"/>
    <mergeCell ref="K6:K7"/>
    <mergeCell ref="A5:B7"/>
    <mergeCell ref="C5:C7"/>
    <mergeCell ref="E5:L5"/>
    <mergeCell ref="A24:B24"/>
    <mergeCell ref="F24:K24"/>
    <mergeCell ref="A10:B10"/>
    <mergeCell ref="A18:B18"/>
    <mergeCell ref="A8:B8"/>
    <mergeCell ref="A9:B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8" r:id="rId1"/>
  <rowBreaks count="1" manualBreakCount="1">
    <brk id="2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251"/>
  <sheetViews>
    <sheetView view="pageBreakPreview" zoomScale="112" zoomScaleNormal="95" zoomScaleSheetLayoutView="112" zoomScalePageLayoutView="0" workbookViewId="0" topLeftCell="A46">
      <selection activeCell="J34" sqref="J34"/>
    </sheetView>
  </sheetViews>
  <sheetFormatPr defaultColWidth="9.00390625" defaultRowHeight="12.75"/>
  <cols>
    <col min="1" max="1" width="0.74609375" style="1" customWidth="1"/>
    <col min="2" max="2" width="33.375" style="1" customWidth="1"/>
    <col min="3" max="3" width="4.75390625" style="1" customWidth="1"/>
    <col min="4" max="4" width="10.125" style="1" customWidth="1"/>
    <col min="5" max="5" width="8.25390625" style="1" customWidth="1"/>
    <col min="6" max="8" width="4.875" style="1" customWidth="1"/>
    <col min="9" max="9" width="6.625" style="157" customWidth="1"/>
    <col min="10" max="10" width="7.25390625" style="157" customWidth="1"/>
    <col min="11" max="11" width="9.25390625" style="199" customWidth="1"/>
    <col min="12" max="12" width="9.125" style="199" customWidth="1"/>
    <col min="13" max="13" width="7.375" style="199" customWidth="1"/>
    <col min="14" max="14" width="9.875" style="199" customWidth="1"/>
    <col min="15" max="15" width="6.875" style="199" customWidth="1"/>
    <col min="16" max="16" width="9.125" style="199" customWidth="1"/>
    <col min="17" max="17" width="8.875" style="2" customWidth="1"/>
    <col min="18" max="18" width="9.75390625" style="1" customWidth="1"/>
    <col min="19" max="19" width="1.25" style="1" customWidth="1"/>
    <col min="20" max="20" width="16.25390625" style="1" customWidth="1"/>
    <col min="21" max="16384" width="9.125" style="1" customWidth="1"/>
  </cols>
  <sheetData>
    <row r="1" spans="2:18" ht="11.25" customHeight="1">
      <c r="B1" s="369">
        <v>5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2:18" s="4" customFormat="1" ht="13.5" customHeight="1">
      <c r="B2" s="370" t="s">
        <v>409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</row>
    <row r="3" spans="2:18" s="4" customFormat="1" ht="13.5" customHeight="1">
      <c r="B3" s="371" t="s">
        <v>410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</row>
    <row r="4" spans="2:18" s="4" customFormat="1" ht="9.75" customHeight="1">
      <c r="B4" s="13"/>
      <c r="C4" s="13"/>
      <c r="D4" s="3"/>
      <c r="E4" s="3"/>
      <c r="F4" s="3"/>
      <c r="G4" s="3"/>
      <c r="H4" s="3"/>
      <c r="I4" s="156"/>
      <c r="J4" s="156"/>
      <c r="K4" s="200"/>
      <c r="L4" s="372"/>
      <c r="M4" s="372"/>
      <c r="N4" s="200"/>
      <c r="O4" s="200"/>
      <c r="P4" s="200"/>
      <c r="Q4" s="37"/>
      <c r="R4" s="78" t="s">
        <v>292</v>
      </c>
    </row>
    <row r="5" spans="2:18" s="4" customFormat="1" ht="4.5" customHeight="1">
      <c r="B5" s="13"/>
      <c r="C5" s="13"/>
      <c r="D5" s="3"/>
      <c r="E5" s="3"/>
      <c r="F5" s="3"/>
      <c r="G5" s="3"/>
      <c r="H5" s="3"/>
      <c r="I5" s="156"/>
      <c r="J5" s="156"/>
      <c r="K5" s="200"/>
      <c r="L5" s="231"/>
      <c r="M5" s="231"/>
      <c r="N5" s="200"/>
      <c r="O5" s="200"/>
      <c r="P5" s="200"/>
      <c r="Q5" s="37"/>
      <c r="R5" s="78"/>
    </row>
    <row r="6" spans="2:18" s="25" customFormat="1" ht="15" customHeight="1">
      <c r="B6" s="393" t="s">
        <v>465</v>
      </c>
      <c r="C6" s="394" t="s">
        <v>0</v>
      </c>
      <c r="D6" s="397" t="s">
        <v>677</v>
      </c>
      <c r="E6" s="398" t="s">
        <v>330</v>
      </c>
      <c r="F6" s="398"/>
      <c r="G6" s="398"/>
      <c r="H6" s="398"/>
      <c r="I6" s="398"/>
      <c r="J6" s="399"/>
      <c r="K6" s="373" t="s">
        <v>397</v>
      </c>
      <c r="L6" s="373" t="s">
        <v>678</v>
      </c>
      <c r="M6" s="324" t="s">
        <v>331</v>
      </c>
      <c r="N6" s="400"/>
      <c r="O6" s="401"/>
      <c r="P6" s="373" t="s">
        <v>442</v>
      </c>
      <c r="Q6" s="383" t="s">
        <v>666</v>
      </c>
      <c r="R6" s="384"/>
    </row>
    <row r="7" spans="2:18" s="25" customFormat="1" ht="17.25" customHeight="1">
      <c r="B7" s="393"/>
      <c r="C7" s="395"/>
      <c r="D7" s="397"/>
      <c r="E7" s="387" t="s">
        <v>259</v>
      </c>
      <c r="F7" s="376" t="s">
        <v>260</v>
      </c>
      <c r="G7" s="376" t="s">
        <v>261</v>
      </c>
      <c r="H7" s="376" t="s">
        <v>262</v>
      </c>
      <c r="I7" s="379" t="s">
        <v>263</v>
      </c>
      <c r="J7" s="379" t="s">
        <v>264</v>
      </c>
      <c r="K7" s="374"/>
      <c r="L7" s="374"/>
      <c r="M7" s="402" t="s">
        <v>328</v>
      </c>
      <c r="N7" s="379" t="s">
        <v>454</v>
      </c>
      <c r="O7" s="382" t="s">
        <v>456</v>
      </c>
      <c r="P7" s="374"/>
      <c r="Q7" s="385"/>
      <c r="R7" s="386"/>
    </row>
    <row r="8" spans="2:18" s="25" customFormat="1" ht="15" customHeight="1">
      <c r="B8" s="393"/>
      <c r="C8" s="395"/>
      <c r="D8" s="397"/>
      <c r="E8" s="388"/>
      <c r="F8" s="377"/>
      <c r="G8" s="377"/>
      <c r="H8" s="377"/>
      <c r="I8" s="380"/>
      <c r="J8" s="380"/>
      <c r="K8" s="374"/>
      <c r="L8" s="374"/>
      <c r="M8" s="403"/>
      <c r="N8" s="380"/>
      <c r="O8" s="382"/>
      <c r="P8" s="374"/>
      <c r="Q8" s="385"/>
      <c r="R8" s="386"/>
    </row>
    <row r="9" spans="2:18" s="25" customFormat="1" ht="81.75" customHeight="1">
      <c r="B9" s="393"/>
      <c r="C9" s="396"/>
      <c r="D9" s="397"/>
      <c r="E9" s="389"/>
      <c r="F9" s="378"/>
      <c r="G9" s="378"/>
      <c r="H9" s="378"/>
      <c r="I9" s="381"/>
      <c r="J9" s="381"/>
      <c r="K9" s="375"/>
      <c r="L9" s="375"/>
      <c r="M9" s="404"/>
      <c r="N9" s="381"/>
      <c r="O9" s="382"/>
      <c r="P9" s="375"/>
      <c r="Q9" s="75" t="s">
        <v>444</v>
      </c>
      <c r="R9" s="74" t="s">
        <v>443</v>
      </c>
    </row>
    <row r="10" spans="2:18" ht="12" customHeight="1">
      <c r="B10" s="75" t="s">
        <v>343</v>
      </c>
      <c r="C10" s="75" t="s">
        <v>344</v>
      </c>
      <c r="D10" s="75">
        <v>1</v>
      </c>
      <c r="E10" s="75">
        <v>2</v>
      </c>
      <c r="F10" s="75">
        <v>3</v>
      </c>
      <c r="G10" s="75">
        <v>4</v>
      </c>
      <c r="H10" s="75">
        <v>5</v>
      </c>
      <c r="I10" s="72">
        <v>6</v>
      </c>
      <c r="J10" s="72">
        <v>7</v>
      </c>
      <c r="K10" s="72">
        <v>8</v>
      </c>
      <c r="L10" s="131">
        <v>9</v>
      </c>
      <c r="M10" s="191">
        <v>10</v>
      </c>
      <c r="N10" s="191">
        <v>11</v>
      </c>
      <c r="O10" s="191">
        <v>12</v>
      </c>
      <c r="P10" s="191">
        <v>13</v>
      </c>
      <c r="Q10" s="74">
        <v>14</v>
      </c>
      <c r="R10" s="127">
        <v>15</v>
      </c>
    </row>
    <row r="11" spans="2:18" s="5" customFormat="1" ht="18.75" customHeight="1">
      <c r="B11" s="77" t="s">
        <v>329</v>
      </c>
      <c r="C11" s="73" t="s">
        <v>13</v>
      </c>
      <c r="D11" s="209">
        <f>E11+F11+G11+H11+I11+J11</f>
        <v>11247</v>
      </c>
      <c r="E11" s="209">
        <f>E12+E60+E76++E195+E249</f>
        <v>10871</v>
      </c>
      <c r="F11" s="209">
        <f>F12+F60+F76++F195+F249</f>
        <v>0</v>
      </c>
      <c r="G11" s="209">
        <f>G12+G60+G76++G195+G249</f>
        <v>0</v>
      </c>
      <c r="H11" s="209">
        <f>H12+H60+H76++H195+H249</f>
        <v>0</v>
      </c>
      <c r="I11" s="209">
        <f>I12+I60+I76++I195+I249</f>
        <v>376</v>
      </c>
      <c r="J11" s="209">
        <f aca="true" t="shared" si="0" ref="J11:P11">J12+J60+J76+J195+J249</f>
        <v>0</v>
      </c>
      <c r="K11" s="209">
        <f t="shared" si="0"/>
        <v>4011</v>
      </c>
      <c r="L11" s="209">
        <f>L12+L60+L76+L195+L249</f>
        <v>623</v>
      </c>
      <c r="M11" s="209">
        <f>M12+M60+M76+M195+M249</f>
        <v>472</v>
      </c>
      <c r="N11" s="209">
        <f>N12+N60+N76+N195+N249</f>
        <v>5</v>
      </c>
      <c r="O11" s="209">
        <f>O12+O60+O76+O195+O249</f>
        <v>446</v>
      </c>
      <c r="P11" s="209">
        <f t="shared" si="0"/>
        <v>810</v>
      </c>
      <c r="Q11" s="206"/>
      <c r="R11" s="207"/>
    </row>
    <row r="12" spans="2:18" s="5" customFormat="1" ht="38.25" customHeight="1">
      <c r="B12" s="190" t="s">
        <v>287</v>
      </c>
      <c r="C12" s="76" t="s">
        <v>17</v>
      </c>
      <c r="D12" s="209">
        <f>E12+F12+G12+H12+I12+J12</f>
        <v>7246</v>
      </c>
      <c r="E12" s="210">
        <f>E13+E14+E15+E16+E17+E18+E19+E20+E25+E26+E27+E28+E29+E30+E31+E32+E33+E34+E35+E36+E37+E38+E41+E42+E43+E44+E45+E46+E47+E48+E49+E50+E51+E52+E53+E54+E55+E56+E57+E58+E59</f>
        <v>6950</v>
      </c>
      <c r="F12" s="210">
        <f aca="true" t="shared" si="1" ref="F12:P12">F13+F14+F15+F16+F17+F18+F19+F20+F25+F26+F27+F28+F29+F30+F31+F32+F33+F34+F35+F36+F37+F38+F41+F42+F43+F44+F45+F46+F47+F48+F49+F50+F51+F52+F53+F54+F55+F56+F57+F58+F59</f>
        <v>0</v>
      </c>
      <c r="G12" s="210">
        <f t="shared" si="1"/>
        <v>0</v>
      </c>
      <c r="H12" s="210">
        <f t="shared" si="1"/>
        <v>0</v>
      </c>
      <c r="I12" s="210">
        <f t="shared" si="1"/>
        <v>296</v>
      </c>
      <c r="J12" s="210">
        <f t="shared" si="1"/>
        <v>0</v>
      </c>
      <c r="K12" s="210">
        <f t="shared" si="1"/>
        <v>2735</v>
      </c>
      <c r="L12" s="210">
        <f t="shared" si="1"/>
        <v>377</v>
      </c>
      <c r="M12" s="210">
        <f t="shared" si="1"/>
        <v>276</v>
      </c>
      <c r="N12" s="210">
        <f t="shared" si="1"/>
        <v>5</v>
      </c>
      <c r="O12" s="210">
        <f t="shared" si="1"/>
        <v>261</v>
      </c>
      <c r="P12" s="210">
        <f t="shared" si="1"/>
        <v>121</v>
      </c>
      <c r="Q12" s="210">
        <f>Q13+Q14+Q15+Q16+Q17+Q18+Q19+Q20+Q21+Q22+Q23+Q24+Q25+Q26+Q27+Q28+Q29+Q30+Q31+Q32+Q33+Q34+Q35+Q36+Q37+Q38+Q41+Q42+Q43+Q44+Q45+Q46+Q47+Q48+Q49+Q50+Q51+Q52+Q53+Q54+Q55+Q56+Q57+Q58+Q59</f>
        <v>0</v>
      </c>
      <c r="R12" s="210">
        <f>R13+R14+R15+R16+R17+R18+R19+R20+R21+R22+R23+R24+R25+R26+R27+R28+R29+R30+R31+R32+R33+R34+R35+R36+R37+R38+R41+R42+R43+R44+R45+R46+R47+R48+R49+R50+R51+R52+R53+R54+R55+R56+R57+R58+R59</f>
        <v>0</v>
      </c>
    </row>
    <row r="13" spans="2:24" s="230" customFormat="1" ht="21" customHeight="1">
      <c r="B13" s="193" t="s">
        <v>467</v>
      </c>
      <c r="C13" s="73" t="s">
        <v>1</v>
      </c>
      <c r="D13" s="209">
        <f>E13+F13+G13+H13+I13+J13</f>
        <v>68</v>
      </c>
      <c r="E13" s="209">
        <v>40</v>
      </c>
      <c r="F13" s="209"/>
      <c r="G13" s="209"/>
      <c r="H13" s="209"/>
      <c r="I13" s="209" t="s">
        <v>697</v>
      </c>
      <c r="J13" s="209"/>
      <c r="K13" s="207">
        <v>18</v>
      </c>
      <c r="L13" s="207">
        <v>2</v>
      </c>
      <c r="M13" s="206">
        <v>2</v>
      </c>
      <c r="N13" s="206"/>
      <c r="O13" s="206">
        <v>2</v>
      </c>
      <c r="P13" s="206">
        <v>1</v>
      </c>
      <c r="Q13" s="206"/>
      <c r="R13" s="211"/>
      <c r="X13" s="252" t="s">
        <v>790</v>
      </c>
    </row>
    <row r="14" spans="2:25" s="230" customFormat="1" ht="25.5" customHeight="1">
      <c r="B14" s="194" t="s">
        <v>466</v>
      </c>
      <c r="C14" s="73" t="s">
        <v>2</v>
      </c>
      <c r="D14" s="209">
        <f aca="true" t="shared" si="2" ref="D14:D38">E14+F14+G14+H14+I14+J14</f>
        <v>508</v>
      </c>
      <c r="E14" s="209">
        <v>428</v>
      </c>
      <c r="F14" s="209"/>
      <c r="G14" s="209"/>
      <c r="H14" s="209"/>
      <c r="I14" s="209" t="s">
        <v>729</v>
      </c>
      <c r="J14" s="209"/>
      <c r="K14" s="207">
        <v>99</v>
      </c>
      <c r="L14" s="207">
        <v>16</v>
      </c>
      <c r="M14" s="206">
        <v>14</v>
      </c>
      <c r="N14" s="206">
        <v>4</v>
      </c>
      <c r="O14" s="206">
        <v>12</v>
      </c>
      <c r="P14" s="206">
        <v>5</v>
      </c>
      <c r="Q14" s="206"/>
      <c r="R14" s="211"/>
      <c r="T14" s="246" t="s">
        <v>752</v>
      </c>
      <c r="U14" s="246">
        <v>626</v>
      </c>
      <c r="V14" s="240"/>
      <c r="W14" s="240"/>
      <c r="X14" s="244">
        <v>9</v>
      </c>
      <c r="Y14" s="244">
        <v>4</v>
      </c>
    </row>
    <row r="15" spans="2:25" s="230" customFormat="1" ht="12.75" customHeight="1">
      <c r="B15" s="194" t="s">
        <v>468</v>
      </c>
      <c r="C15" s="73" t="s">
        <v>3</v>
      </c>
      <c r="D15" s="209">
        <f t="shared" si="2"/>
        <v>74</v>
      </c>
      <c r="E15" s="209">
        <v>74</v>
      </c>
      <c r="F15" s="209"/>
      <c r="G15" s="209"/>
      <c r="H15" s="209"/>
      <c r="I15" s="209"/>
      <c r="J15" s="209"/>
      <c r="K15" s="207">
        <v>9</v>
      </c>
      <c r="L15" s="207">
        <v>3</v>
      </c>
      <c r="M15" s="206">
        <v>2</v>
      </c>
      <c r="N15" s="206"/>
      <c r="O15" s="206">
        <v>2</v>
      </c>
      <c r="P15" s="206"/>
      <c r="Q15" s="206"/>
      <c r="R15" s="211"/>
      <c r="T15" s="246" t="s">
        <v>753</v>
      </c>
      <c r="U15" s="246">
        <v>332</v>
      </c>
      <c r="V15" s="240"/>
      <c r="W15" s="240"/>
      <c r="X15" s="244">
        <v>5</v>
      </c>
      <c r="Y15" s="244">
        <v>2</v>
      </c>
    </row>
    <row r="16" spans="2:25" s="230" customFormat="1" ht="12.75" customHeight="1">
      <c r="B16" s="194" t="s">
        <v>469</v>
      </c>
      <c r="C16" s="73" t="s">
        <v>4</v>
      </c>
      <c r="D16" s="209">
        <f t="shared" si="2"/>
        <v>226</v>
      </c>
      <c r="E16" s="209">
        <v>226</v>
      </c>
      <c r="F16" s="209"/>
      <c r="G16" s="209"/>
      <c r="H16" s="209"/>
      <c r="I16" s="209"/>
      <c r="J16" s="209"/>
      <c r="K16" s="207"/>
      <c r="L16" s="207">
        <v>8</v>
      </c>
      <c r="M16" s="206">
        <v>6</v>
      </c>
      <c r="N16" s="206"/>
      <c r="O16" s="206">
        <v>6</v>
      </c>
      <c r="P16" s="206"/>
      <c r="Q16" s="206"/>
      <c r="R16" s="211"/>
      <c r="T16" s="246" t="s">
        <v>754</v>
      </c>
      <c r="U16" s="246">
        <v>333</v>
      </c>
      <c r="V16" s="240"/>
      <c r="W16" s="240"/>
      <c r="X16" s="244">
        <v>5</v>
      </c>
      <c r="Y16" s="244">
        <v>2</v>
      </c>
    </row>
    <row r="17" spans="2:25" s="230" customFormat="1" ht="12.75" customHeight="1">
      <c r="B17" s="194" t="s">
        <v>470</v>
      </c>
      <c r="C17" s="73" t="s">
        <v>5</v>
      </c>
      <c r="D17" s="209">
        <f t="shared" si="2"/>
        <v>92</v>
      </c>
      <c r="E17" s="209">
        <v>92</v>
      </c>
      <c r="F17" s="209"/>
      <c r="G17" s="209"/>
      <c r="H17" s="209"/>
      <c r="I17" s="209"/>
      <c r="J17" s="209"/>
      <c r="K17" s="207">
        <v>44</v>
      </c>
      <c r="L17" s="207">
        <v>7</v>
      </c>
      <c r="M17" s="206">
        <v>4</v>
      </c>
      <c r="N17" s="206"/>
      <c r="O17" s="206">
        <v>4</v>
      </c>
      <c r="P17" s="206">
        <v>2</v>
      </c>
      <c r="Q17" s="206"/>
      <c r="R17" s="211"/>
      <c r="T17" s="246" t="s">
        <v>755</v>
      </c>
      <c r="U17" s="246">
        <v>687</v>
      </c>
      <c r="V17" s="240"/>
      <c r="W17" s="240"/>
      <c r="X17" s="244">
        <v>5</v>
      </c>
      <c r="Y17" s="244">
        <v>4</v>
      </c>
    </row>
    <row r="18" spans="2:25" s="230" customFormat="1" ht="12.75" customHeight="1">
      <c r="B18" s="194" t="s">
        <v>471</v>
      </c>
      <c r="C18" s="73" t="s">
        <v>18</v>
      </c>
      <c r="D18" s="209">
        <f t="shared" si="2"/>
        <v>224</v>
      </c>
      <c r="E18" s="209">
        <v>224</v>
      </c>
      <c r="F18" s="209"/>
      <c r="G18" s="209"/>
      <c r="H18" s="209"/>
      <c r="I18" s="209"/>
      <c r="J18" s="209"/>
      <c r="K18" s="207"/>
      <c r="L18" s="207">
        <v>12</v>
      </c>
      <c r="M18" s="206">
        <v>7</v>
      </c>
      <c r="N18" s="206"/>
      <c r="O18" s="206">
        <v>7</v>
      </c>
      <c r="P18" s="206"/>
      <c r="Q18" s="206"/>
      <c r="R18" s="211"/>
      <c r="T18" s="247" t="s">
        <v>758</v>
      </c>
      <c r="U18" s="247">
        <f>U14+U15+U16+U17</f>
        <v>1978</v>
      </c>
      <c r="V18" s="247">
        <f>U14+U15+U16+U17</f>
        <v>1978</v>
      </c>
      <c r="W18" s="240"/>
      <c r="X18" s="254">
        <f>X14+X15+X16+X17</f>
        <v>24</v>
      </c>
      <c r="Y18" s="254">
        <f>Y14+Y15+Y16+Y17</f>
        <v>12</v>
      </c>
    </row>
    <row r="19" spans="2:25" s="230" customFormat="1" ht="12.75" customHeight="1">
      <c r="B19" s="194" t="s">
        <v>472</v>
      </c>
      <c r="C19" s="73" t="s">
        <v>19</v>
      </c>
      <c r="D19" s="209">
        <f t="shared" si="2"/>
        <v>0</v>
      </c>
      <c r="E19" s="209"/>
      <c r="F19" s="209"/>
      <c r="G19" s="209"/>
      <c r="H19" s="209"/>
      <c r="I19" s="209"/>
      <c r="J19" s="209"/>
      <c r="K19" s="207"/>
      <c r="L19" s="207"/>
      <c r="M19" s="206"/>
      <c r="N19" s="206"/>
      <c r="O19" s="206"/>
      <c r="P19" s="206"/>
      <c r="Q19" s="206"/>
      <c r="R19" s="211"/>
      <c r="T19" s="240"/>
      <c r="U19" s="240"/>
      <c r="V19" s="240"/>
      <c r="W19" s="240"/>
      <c r="X19" s="244"/>
      <c r="Y19" s="244"/>
    </row>
    <row r="20" spans="2:25" s="230" customFormat="1" ht="12.75" customHeight="1">
      <c r="B20" s="194" t="s">
        <v>473</v>
      </c>
      <c r="C20" s="73" t="s">
        <v>20</v>
      </c>
      <c r="D20" s="209">
        <f>D21+D22+D23+D24</f>
        <v>219</v>
      </c>
      <c r="E20" s="209">
        <f aca="true" t="shared" si="3" ref="E20:P20">E21+E22+E23+E24</f>
        <v>219</v>
      </c>
      <c r="F20" s="209">
        <f t="shared" si="3"/>
        <v>0</v>
      </c>
      <c r="G20" s="209">
        <f t="shared" si="3"/>
        <v>0</v>
      </c>
      <c r="H20" s="209">
        <f t="shared" si="3"/>
        <v>0</v>
      </c>
      <c r="I20" s="209">
        <f t="shared" si="3"/>
        <v>0</v>
      </c>
      <c r="J20" s="209">
        <f t="shared" si="3"/>
        <v>0</v>
      </c>
      <c r="K20" s="209">
        <f t="shared" si="3"/>
        <v>50</v>
      </c>
      <c r="L20" s="209">
        <f t="shared" si="3"/>
        <v>15</v>
      </c>
      <c r="M20" s="209">
        <f t="shared" si="3"/>
        <v>7</v>
      </c>
      <c r="N20" s="209">
        <f t="shared" si="3"/>
        <v>0</v>
      </c>
      <c r="O20" s="209">
        <f t="shared" si="3"/>
        <v>7</v>
      </c>
      <c r="P20" s="209">
        <f t="shared" si="3"/>
        <v>2</v>
      </c>
      <c r="Q20" s="206"/>
      <c r="R20" s="211"/>
      <c r="T20" s="246" t="s">
        <v>756</v>
      </c>
      <c r="U20" s="246">
        <v>149</v>
      </c>
      <c r="V20" s="240"/>
      <c r="W20" s="240"/>
      <c r="X20" s="244">
        <v>4</v>
      </c>
      <c r="Y20" s="244">
        <v>3</v>
      </c>
    </row>
    <row r="21" spans="2:25" s="230" customFormat="1" ht="22.5" customHeight="1">
      <c r="B21" s="193" t="s">
        <v>398</v>
      </c>
      <c r="C21" s="73" t="s">
        <v>281</v>
      </c>
      <c r="D21" s="209">
        <f>E21+F21+G21+H21+I21+J21</f>
        <v>33</v>
      </c>
      <c r="E21" s="209">
        <v>33</v>
      </c>
      <c r="F21" s="209"/>
      <c r="G21" s="209"/>
      <c r="H21" s="209"/>
      <c r="I21" s="209"/>
      <c r="J21" s="209"/>
      <c r="K21" s="207">
        <v>2</v>
      </c>
      <c r="L21" s="207">
        <v>2</v>
      </c>
      <c r="M21" s="206">
        <v>1</v>
      </c>
      <c r="N21" s="206"/>
      <c r="O21" s="206">
        <v>1</v>
      </c>
      <c r="P21" s="206"/>
      <c r="Q21" s="206"/>
      <c r="R21" s="211"/>
      <c r="T21" s="240" t="s">
        <v>757</v>
      </c>
      <c r="U21" s="240">
        <v>178</v>
      </c>
      <c r="V21" s="240"/>
      <c r="W21" s="240"/>
      <c r="X21" s="244">
        <v>4</v>
      </c>
      <c r="Y21" s="244">
        <v>3</v>
      </c>
    </row>
    <row r="22" spans="2:25" s="230" customFormat="1" ht="13.5" customHeight="1">
      <c r="B22" s="194" t="s">
        <v>399</v>
      </c>
      <c r="C22" s="73" t="s">
        <v>282</v>
      </c>
      <c r="D22" s="209">
        <f t="shared" si="2"/>
        <v>78</v>
      </c>
      <c r="E22" s="209">
        <v>78</v>
      </c>
      <c r="F22" s="209"/>
      <c r="G22" s="209"/>
      <c r="H22" s="209"/>
      <c r="I22" s="209"/>
      <c r="J22" s="209"/>
      <c r="K22" s="207">
        <v>18</v>
      </c>
      <c r="L22" s="207">
        <v>3</v>
      </c>
      <c r="M22" s="206">
        <v>2</v>
      </c>
      <c r="N22" s="206"/>
      <c r="O22" s="206">
        <v>2</v>
      </c>
      <c r="P22" s="206">
        <v>1</v>
      </c>
      <c r="Q22" s="206"/>
      <c r="R22" s="211"/>
      <c r="T22" s="250" t="s">
        <v>758</v>
      </c>
      <c r="U22" s="250">
        <f>U20+U21</f>
        <v>327</v>
      </c>
      <c r="V22" s="250">
        <f>U20+U21</f>
        <v>327</v>
      </c>
      <c r="W22" s="250"/>
      <c r="X22" s="254">
        <f>X20+X21</f>
        <v>8</v>
      </c>
      <c r="Y22" s="254">
        <f>Y20+Y21</f>
        <v>6</v>
      </c>
    </row>
    <row r="23" spans="2:25" s="230" customFormat="1" ht="13.5" customHeight="1">
      <c r="B23" s="194" t="s">
        <v>400</v>
      </c>
      <c r="C23" s="73" t="s">
        <v>283</v>
      </c>
      <c r="D23" s="209">
        <f>E23+F23+G23+H23+I23+J23</f>
        <v>75</v>
      </c>
      <c r="E23" s="209">
        <v>75</v>
      </c>
      <c r="F23" s="209"/>
      <c r="G23" s="209"/>
      <c r="H23" s="209"/>
      <c r="I23" s="209"/>
      <c r="J23" s="209"/>
      <c r="K23" s="207">
        <v>20</v>
      </c>
      <c r="L23" s="207">
        <v>6</v>
      </c>
      <c r="M23" s="206">
        <v>3</v>
      </c>
      <c r="N23" s="206"/>
      <c r="O23" s="206">
        <v>3</v>
      </c>
      <c r="P23" s="206">
        <v>1</v>
      </c>
      <c r="Q23" s="206"/>
      <c r="R23" s="211"/>
      <c r="T23" s="240"/>
      <c r="U23" s="240"/>
      <c r="V23" s="240"/>
      <c r="W23" s="240"/>
      <c r="X23" s="244"/>
      <c r="Y23" s="244"/>
    </row>
    <row r="24" spans="2:26" s="230" customFormat="1" ht="13.5" customHeight="1">
      <c r="B24" s="194" t="s">
        <v>401</v>
      </c>
      <c r="C24" s="73" t="s">
        <v>284</v>
      </c>
      <c r="D24" s="209">
        <f t="shared" si="2"/>
        <v>33</v>
      </c>
      <c r="E24" s="209">
        <v>33</v>
      </c>
      <c r="F24" s="209"/>
      <c r="G24" s="209"/>
      <c r="H24" s="209"/>
      <c r="I24" s="209"/>
      <c r="J24" s="209"/>
      <c r="K24" s="207">
        <v>10</v>
      </c>
      <c r="L24" s="207">
        <v>4</v>
      </c>
      <c r="M24" s="206">
        <v>1</v>
      </c>
      <c r="N24" s="206"/>
      <c r="O24" s="206">
        <v>1</v>
      </c>
      <c r="P24" s="206"/>
      <c r="Q24" s="206"/>
      <c r="R24" s="211"/>
      <c r="T24" s="240"/>
      <c r="U24" s="240"/>
      <c r="V24" s="240"/>
      <c r="W24" s="240"/>
      <c r="X24" s="244"/>
      <c r="Y24" s="244"/>
      <c r="Z24" s="230" t="s">
        <v>685</v>
      </c>
    </row>
    <row r="25" spans="2:25" s="230" customFormat="1" ht="12.75" customHeight="1">
      <c r="B25" s="192" t="s">
        <v>474</v>
      </c>
      <c r="C25" s="73" t="s">
        <v>21</v>
      </c>
      <c r="D25" s="209">
        <f t="shared" si="2"/>
        <v>74</v>
      </c>
      <c r="E25" s="209">
        <v>74</v>
      </c>
      <c r="F25" s="209"/>
      <c r="G25" s="209"/>
      <c r="H25" s="209"/>
      <c r="I25" s="209"/>
      <c r="J25" s="209"/>
      <c r="K25" s="207">
        <v>30</v>
      </c>
      <c r="L25" s="207">
        <v>6</v>
      </c>
      <c r="M25" s="206">
        <v>4</v>
      </c>
      <c r="N25" s="206"/>
      <c r="O25" s="206">
        <v>4</v>
      </c>
      <c r="P25" s="206">
        <v>2</v>
      </c>
      <c r="Q25" s="206"/>
      <c r="R25" s="211"/>
      <c r="T25" s="240"/>
      <c r="U25" s="240"/>
      <c r="V25" s="240"/>
      <c r="W25" s="240"/>
      <c r="X25" s="244"/>
      <c r="Y25" s="244"/>
    </row>
    <row r="26" spans="2:25" s="230" customFormat="1" ht="12.75" customHeight="1">
      <c r="B26" s="192" t="s">
        <v>475</v>
      </c>
      <c r="C26" s="73" t="s">
        <v>22</v>
      </c>
      <c r="D26" s="209">
        <f t="shared" si="2"/>
        <v>138</v>
      </c>
      <c r="E26" s="209">
        <v>138</v>
      </c>
      <c r="F26" s="209"/>
      <c r="G26" s="209"/>
      <c r="H26" s="209"/>
      <c r="I26" s="209"/>
      <c r="J26" s="209"/>
      <c r="K26" s="207">
        <v>25</v>
      </c>
      <c r="L26" s="207">
        <v>6</v>
      </c>
      <c r="M26" s="206">
        <v>3</v>
      </c>
      <c r="N26" s="206"/>
      <c r="O26" s="206">
        <v>3</v>
      </c>
      <c r="P26" s="206">
        <v>1</v>
      </c>
      <c r="Q26" s="206"/>
      <c r="R26" s="211"/>
      <c r="T26" s="240"/>
      <c r="U26" s="240"/>
      <c r="V26" s="240"/>
      <c r="W26" s="240"/>
      <c r="X26" s="244"/>
      <c r="Y26" s="244"/>
    </row>
    <row r="27" spans="2:25" s="230" customFormat="1" ht="12.75" customHeight="1">
      <c r="B27" s="192" t="s">
        <v>476</v>
      </c>
      <c r="C27" s="73" t="s">
        <v>23</v>
      </c>
      <c r="D27" s="209">
        <f t="shared" si="2"/>
        <v>137</v>
      </c>
      <c r="E27" s="209">
        <v>137</v>
      </c>
      <c r="F27" s="209"/>
      <c r="G27" s="209"/>
      <c r="H27" s="209"/>
      <c r="I27" s="209"/>
      <c r="J27" s="209"/>
      <c r="K27" s="207">
        <v>57</v>
      </c>
      <c r="L27" s="207">
        <v>12</v>
      </c>
      <c r="M27" s="206">
        <v>8</v>
      </c>
      <c r="N27" s="206"/>
      <c r="O27" s="206">
        <v>8</v>
      </c>
      <c r="P27" s="206">
        <v>3</v>
      </c>
      <c r="Q27" s="206"/>
      <c r="R27" s="211"/>
      <c r="T27" s="240"/>
      <c r="U27" s="240"/>
      <c r="V27" s="240"/>
      <c r="W27" s="240"/>
      <c r="X27" s="244"/>
      <c r="Y27" s="244"/>
    </row>
    <row r="28" spans="2:25" s="230" customFormat="1" ht="12.75" customHeight="1">
      <c r="B28" s="192" t="s">
        <v>477</v>
      </c>
      <c r="C28" s="73" t="s">
        <v>24</v>
      </c>
      <c r="D28" s="209">
        <f t="shared" si="2"/>
        <v>0</v>
      </c>
      <c r="E28" s="209"/>
      <c r="F28" s="209"/>
      <c r="G28" s="209"/>
      <c r="H28" s="209"/>
      <c r="I28" s="209"/>
      <c r="J28" s="209"/>
      <c r="K28" s="207"/>
      <c r="L28" s="207"/>
      <c r="M28" s="206"/>
      <c r="N28" s="206"/>
      <c r="O28" s="206"/>
      <c r="P28" s="206"/>
      <c r="Q28" s="206"/>
      <c r="R28" s="211"/>
      <c r="T28" s="240"/>
      <c r="U28" s="240"/>
      <c r="V28" s="240"/>
      <c r="W28" s="240"/>
      <c r="X28" s="244"/>
      <c r="Y28" s="244"/>
    </row>
    <row r="29" spans="2:25" s="230" customFormat="1" ht="12.75" customHeight="1">
      <c r="B29" s="192" t="s">
        <v>478</v>
      </c>
      <c r="C29" s="73" t="s">
        <v>25</v>
      </c>
      <c r="D29" s="209">
        <f t="shared" si="2"/>
        <v>50</v>
      </c>
      <c r="E29" s="209">
        <v>50</v>
      </c>
      <c r="F29" s="209"/>
      <c r="G29" s="209"/>
      <c r="H29" s="209"/>
      <c r="I29" s="209"/>
      <c r="J29" s="209"/>
      <c r="K29" s="207"/>
      <c r="L29" s="207">
        <v>4</v>
      </c>
      <c r="M29" s="206">
        <v>3</v>
      </c>
      <c r="N29" s="206"/>
      <c r="O29" s="206">
        <v>3</v>
      </c>
      <c r="P29" s="206">
        <v>1</v>
      </c>
      <c r="Q29" s="206"/>
      <c r="R29" s="211"/>
      <c r="T29" s="240"/>
      <c r="U29" s="240"/>
      <c r="V29" s="240"/>
      <c r="W29" s="240"/>
      <c r="X29" s="244"/>
      <c r="Y29" s="244"/>
    </row>
    <row r="30" spans="2:25" s="230" customFormat="1" ht="12.75" customHeight="1">
      <c r="B30" s="192" t="s">
        <v>479</v>
      </c>
      <c r="C30" s="73" t="s">
        <v>26</v>
      </c>
      <c r="D30" s="209">
        <f t="shared" si="2"/>
        <v>0</v>
      </c>
      <c r="E30" s="209"/>
      <c r="F30" s="209"/>
      <c r="G30" s="209"/>
      <c r="H30" s="209"/>
      <c r="I30" s="209"/>
      <c r="J30" s="209"/>
      <c r="K30" s="207"/>
      <c r="L30" s="207"/>
      <c r="M30" s="206"/>
      <c r="N30" s="206"/>
      <c r="O30" s="206"/>
      <c r="P30" s="206"/>
      <c r="Q30" s="206"/>
      <c r="R30" s="211"/>
      <c r="T30" s="240"/>
      <c r="U30" s="240"/>
      <c r="V30" s="240"/>
      <c r="W30" s="240"/>
      <c r="X30" s="244"/>
      <c r="Y30" s="244"/>
    </row>
    <row r="31" spans="2:25" s="230" customFormat="1" ht="12.75" customHeight="1">
      <c r="B31" s="192" t="s">
        <v>480</v>
      </c>
      <c r="C31" s="73" t="s">
        <v>27</v>
      </c>
      <c r="D31" s="209">
        <f t="shared" si="2"/>
        <v>0</v>
      </c>
      <c r="E31" s="209"/>
      <c r="F31" s="209"/>
      <c r="G31" s="209"/>
      <c r="H31" s="209"/>
      <c r="I31" s="209"/>
      <c r="J31" s="209"/>
      <c r="K31" s="207"/>
      <c r="L31" s="207"/>
      <c r="M31" s="206"/>
      <c r="N31" s="206"/>
      <c r="O31" s="206"/>
      <c r="P31" s="206"/>
      <c r="Q31" s="206"/>
      <c r="R31" s="211"/>
      <c r="T31" s="240"/>
      <c r="U31" s="240"/>
      <c r="V31" s="240"/>
      <c r="W31" s="240"/>
      <c r="X31" s="244"/>
      <c r="Y31" s="244"/>
    </row>
    <row r="32" spans="2:25" s="230" customFormat="1" ht="12.75" customHeight="1">
      <c r="B32" s="192" t="s">
        <v>481</v>
      </c>
      <c r="C32" s="73" t="s">
        <v>28</v>
      </c>
      <c r="D32" s="209">
        <f t="shared" si="2"/>
        <v>478</v>
      </c>
      <c r="E32" s="209">
        <v>478</v>
      </c>
      <c r="F32" s="209"/>
      <c r="G32" s="209"/>
      <c r="H32" s="209"/>
      <c r="I32" s="209"/>
      <c r="J32" s="209"/>
      <c r="K32" s="207">
        <v>256</v>
      </c>
      <c r="L32" s="207">
        <v>11</v>
      </c>
      <c r="M32" s="206">
        <v>7</v>
      </c>
      <c r="N32" s="206"/>
      <c r="O32" s="206">
        <v>7</v>
      </c>
      <c r="P32" s="206">
        <v>4</v>
      </c>
      <c r="Q32" s="206"/>
      <c r="R32" s="211"/>
      <c r="T32" s="246" t="s">
        <v>767</v>
      </c>
      <c r="U32" s="246">
        <v>191</v>
      </c>
      <c r="V32" s="240"/>
      <c r="W32" s="240"/>
      <c r="X32" s="244">
        <v>6</v>
      </c>
      <c r="Y32" s="244">
        <v>4</v>
      </c>
    </row>
    <row r="33" spans="2:25" s="230" customFormat="1" ht="25.5" customHeight="1">
      <c r="B33" s="192" t="s">
        <v>482</v>
      </c>
      <c r="C33" s="73" t="s">
        <v>29</v>
      </c>
      <c r="D33" s="209">
        <f t="shared" si="2"/>
        <v>528</v>
      </c>
      <c r="E33" s="209">
        <v>508</v>
      </c>
      <c r="F33" s="209"/>
      <c r="G33" s="209"/>
      <c r="H33" s="209"/>
      <c r="I33" s="209" t="s">
        <v>268</v>
      </c>
      <c r="J33" s="209"/>
      <c r="K33" s="207">
        <v>367</v>
      </c>
      <c r="L33" s="207">
        <v>30</v>
      </c>
      <c r="M33" s="206">
        <v>20</v>
      </c>
      <c r="N33" s="206">
        <v>1</v>
      </c>
      <c r="O33" s="206">
        <v>18</v>
      </c>
      <c r="P33" s="206">
        <v>14</v>
      </c>
      <c r="Q33" s="206"/>
      <c r="R33" s="211"/>
      <c r="T33" s="246" t="s">
        <v>768</v>
      </c>
      <c r="U33" s="246">
        <v>129</v>
      </c>
      <c r="V33" s="240"/>
      <c r="W33" s="240"/>
      <c r="X33" s="244">
        <v>3</v>
      </c>
      <c r="Y33" s="244">
        <v>3</v>
      </c>
    </row>
    <row r="34" spans="2:25" s="230" customFormat="1" ht="26.25" customHeight="1">
      <c r="B34" s="192" t="s">
        <v>483</v>
      </c>
      <c r="C34" s="73" t="s">
        <v>30</v>
      </c>
      <c r="D34" s="209">
        <f t="shared" si="2"/>
        <v>799</v>
      </c>
      <c r="E34" s="209">
        <v>799</v>
      </c>
      <c r="F34" s="209"/>
      <c r="G34" s="209"/>
      <c r="H34" s="209"/>
      <c r="I34" s="209"/>
      <c r="J34" s="209"/>
      <c r="K34" s="207">
        <v>799</v>
      </c>
      <c r="L34" s="207">
        <v>39</v>
      </c>
      <c r="M34" s="206">
        <v>37</v>
      </c>
      <c r="N34" s="206"/>
      <c r="O34" s="206">
        <v>34</v>
      </c>
      <c r="P34" s="206">
        <v>32</v>
      </c>
      <c r="Q34" s="206"/>
      <c r="R34" s="211"/>
      <c r="T34" s="246" t="s">
        <v>769</v>
      </c>
      <c r="U34" s="246">
        <v>388</v>
      </c>
      <c r="V34" s="240"/>
      <c r="W34" s="240"/>
      <c r="X34" s="244">
        <v>3</v>
      </c>
      <c r="Y34" s="244">
        <v>2</v>
      </c>
    </row>
    <row r="35" spans="2:25" s="230" customFormat="1" ht="12.75" customHeight="1">
      <c r="B35" s="192" t="s">
        <v>484</v>
      </c>
      <c r="C35" s="73" t="s">
        <v>31</v>
      </c>
      <c r="D35" s="209">
        <f t="shared" si="2"/>
        <v>0</v>
      </c>
      <c r="E35" s="209"/>
      <c r="F35" s="209"/>
      <c r="G35" s="209"/>
      <c r="H35" s="209"/>
      <c r="I35" s="209"/>
      <c r="J35" s="209"/>
      <c r="K35" s="207"/>
      <c r="L35" s="207"/>
      <c r="M35" s="206"/>
      <c r="N35" s="206"/>
      <c r="O35" s="206"/>
      <c r="P35" s="206"/>
      <c r="Q35" s="206"/>
      <c r="R35" s="211"/>
      <c r="T35" s="246" t="s">
        <v>770</v>
      </c>
      <c r="U35" s="240">
        <v>183</v>
      </c>
      <c r="V35" s="240"/>
      <c r="W35" s="240"/>
      <c r="X35" s="244">
        <v>4</v>
      </c>
      <c r="Y35" s="244">
        <v>3</v>
      </c>
    </row>
    <row r="36" spans="2:25" s="230" customFormat="1" ht="21" customHeight="1">
      <c r="B36" s="192" t="s">
        <v>485</v>
      </c>
      <c r="C36" s="73" t="s">
        <v>32</v>
      </c>
      <c r="D36" s="209">
        <f t="shared" si="2"/>
        <v>578</v>
      </c>
      <c r="E36" s="209">
        <v>578</v>
      </c>
      <c r="F36" s="209"/>
      <c r="G36" s="209"/>
      <c r="H36" s="209"/>
      <c r="I36" s="209"/>
      <c r="J36" s="209"/>
      <c r="K36" s="232">
        <v>108</v>
      </c>
      <c r="L36" s="232">
        <v>36</v>
      </c>
      <c r="M36" s="208">
        <v>28</v>
      </c>
      <c r="N36" s="208"/>
      <c r="O36" s="208">
        <v>25</v>
      </c>
      <c r="P36" s="208">
        <v>8</v>
      </c>
      <c r="Q36" s="208"/>
      <c r="R36" s="211"/>
      <c r="T36" s="247" t="s">
        <v>758</v>
      </c>
      <c r="U36" s="247">
        <f>U32+U33+U34+U35</f>
        <v>891</v>
      </c>
      <c r="V36" s="247"/>
      <c r="W36" s="250"/>
      <c r="X36" s="254">
        <f>X32+X33+X34+X35</f>
        <v>16</v>
      </c>
      <c r="Y36" s="254">
        <f>Y32+Y33+Y34+Y35</f>
        <v>12</v>
      </c>
    </row>
    <row r="37" spans="2:25" s="230" customFormat="1" ht="12.75" customHeight="1">
      <c r="B37" s="192" t="s">
        <v>486</v>
      </c>
      <c r="C37" s="73" t="s">
        <v>33</v>
      </c>
      <c r="D37" s="209">
        <f t="shared" si="2"/>
        <v>207</v>
      </c>
      <c r="E37" s="209">
        <v>207</v>
      </c>
      <c r="F37" s="209"/>
      <c r="G37" s="209"/>
      <c r="H37" s="209"/>
      <c r="I37" s="209"/>
      <c r="J37" s="209"/>
      <c r="K37" s="232">
        <v>69</v>
      </c>
      <c r="L37" s="232">
        <v>9</v>
      </c>
      <c r="M37" s="208">
        <v>9</v>
      </c>
      <c r="N37" s="208"/>
      <c r="O37" s="208">
        <v>9</v>
      </c>
      <c r="P37" s="208">
        <v>3</v>
      </c>
      <c r="Q37" s="208"/>
      <c r="R37" s="211"/>
      <c r="T37" s="246" t="s">
        <v>789</v>
      </c>
      <c r="U37" s="245">
        <v>253</v>
      </c>
      <c r="V37" s="240"/>
      <c r="W37" s="240"/>
      <c r="X37" s="244">
        <v>4</v>
      </c>
      <c r="Y37" s="244">
        <v>3</v>
      </c>
    </row>
    <row r="38" spans="2:25" s="230" customFormat="1" ht="12.75" customHeight="1">
      <c r="B38" s="192" t="s">
        <v>487</v>
      </c>
      <c r="C38" s="73" t="s">
        <v>34</v>
      </c>
      <c r="D38" s="209">
        <f t="shared" si="2"/>
        <v>30</v>
      </c>
      <c r="E38" s="209">
        <v>30</v>
      </c>
      <c r="F38" s="209"/>
      <c r="G38" s="209"/>
      <c r="H38" s="209"/>
      <c r="I38" s="209"/>
      <c r="J38" s="209"/>
      <c r="K38" s="207">
        <v>22</v>
      </c>
      <c r="L38" s="207">
        <v>3</v>
      </c>
      <c r="M38" s="206">
        <v>3</v>
      </c>
      <c r="N38" s="206"/>
      <c r="O38" s="206">
        <v>3</v>
      </c>
      <c r="P38" s="206">
        <v>2</v>
      </c>
      <c r="Q38" s="206"/>
      <c r="R38" s="211"/>
      <c r="T38" s="246" t="s">
        <v>772</v>
      </c>
      <c r="U38" s="245">
        <v>247</v>
      </c>
      <c r="V38" s="240"/>
      <c r="W38" s="240"/>
      <c r="X38" s="244">
        <v>3</v>
      </c>
      <c r="Y38" s="244">
        <v>3</v>
      </c>
    </row>
    <row r="39" spans="2:25" s="230" customFormat="1" ht="12.75" customHeight="1">
      <c r="B39" s="368">
        <v>6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T39" s="246" t="s">
        <v>773</v>
      </c>
      <c r="U39" s="245">
        <v>264</v>
      </c>
      <c r="V39" s="240"/>
      <c r="W39" s="240"/>
      <c r="X39" s="244">
        <v>6</v>
      </c>
      <c r="Y39" s="244">
        <v>3</v>
      </c>
    </row>
    <row r="40" spans="2:25" s="157" customFormat="1" ht="12" customHeight="1">
      <c r="B40" s="72" t="s">
        <v>343</v>
      </c>
      <c r="C40" s="72" t="s">
        <v>344</v>
      </c>
      <c r="D40" s="72">
        <v>1</v>
      </c>
      <c r="E40" s="72">
        <v>2</v>
      </c>
      <c r="F40" s="72">
        <v>3</v>
      </c>
      <c r="G40" s="72">
        <v>4</v>
      </c>
      <c r="H40" s="72">
        <v>5</v>
      </c>
      <c r="I40" s="72">
        <v>6</v>
      </c>
      <c r="J40" s="72">
        <v>7</v>
      </c>
      <c r="K40" s="72">
        <v>8</v>
      </c>
      <c r="L40" s="131">
        <v>9</v>
      </c>
      <c r="M40" s="191">
        <v>10</v>
      </c>
      <c r="N40" s="191">
        <v>11</v>
      </c>
      <c r="O40" s="191">
        <v>12</v>
      </c>
      <c r="P40" s="191">
        <v>13</v>
      </c>
      <c r="Q40" s="131">
        <v>14</v>
      </c>
      <c r="R40" s="237">
        <v>15</v>
      </c>
      <c r="T40" s="248" t="s">
        <v>774</v>
      </c>
      <c r="U40" s="249">
        <v>239</v>
      </c>
      <c r="V40" s="241"/>
      <c r="W40" s="241"/>
      <c r="X40" s="253">
        <v>2</v>
      </c>
      <c r="Y40" s="253">
        <v>2</v>
      </c>
    </row>
    <row r="41" spans="2:25" s="230" customFormat="1" ht="12.75" customHeight="1">
      <c r="B41" s="192" t="s">
        <v>488</v>
      </c>
      <c r="C41" s="73" t="s">
        <v>35</v>
      </c>
      <c r="D41" s="209">
        <f>E41+F41+G41+H41+I41+J41</f>
        <v>661</v>
      </c>
      <c r="E41" s="209">
        <v>661</v>
      </c>
      <c r="F41" s="209"/>
      <c r="G41" s="209"/>
      <c r="H41" s="209"/>
      <c r="I41" s="209"/>
      <c r="J41" s="209"/>
      <c r="K41" s="207">
        <v>322</v>
      </c>
      <c r="L41" s="207">
        <v>43</v>
      </c>
      <c r="M41" s="206">
        <v>30</v>
      </c>
      <c r="N41" s="206"/>
      <c r="O41" s="206">
        <v>29</v>
      </c>
      <c r="P41" s="206">
        <v>14</v>
      </c>
      <c r="Q41" s="206"/>
      <c r="R41" s="238"/>
      <c r="T41" s="246" t="s">
        <v>775</v>
      </c>
      <c r="U41" s="245">
        <v>332</v>
      </c>
      <c r="V41" s="240"/>
      <c r="W41" s="240"/>
      <c r="X41" s="244">
        <v>5</v>
      </c>
      <c r="Y41" s="244">
        <v>4</v>
      </c>
    </row>
    <row r="42" spans="2:25" s="230" customFormat="1" ht="12.75" customHeight="1">
      <c r="B42" s="192" t="s">
        <v>489</v>
      </c>
      <c r="C42" s="73" t="s">
        <v>36</v>
      </c>
      <c r="D42" s="209">
        <f aca="true" t="shared" si="4" ref="D42:D82">E42+F42+G42+H42+I42+J42</f>
        <v>239</v>
      </c>
      <c r="E42" s="209">
        <v>239</v>
      </c>
      <c r="F42" s="209"/>
      <c r="G42" s="209"/>
      <c r="H42" s="209"/>
      <c r="I42" s="209"/>
      <c r="J42" s="209"/>
      <c r="K42" s="207">
        <v>54</v>
      </c>
      <c r="L42" s="207">
        <v>11</v>
      </c>
      <c r="M42" s="206">
        <v>6</v>
      </c>
      <c r="N42" s="206"/>
      <c r="O42" s="206">
        <v>6</v>
      </c>
      <c r="P42" s="206">
        <v>2</v>
      </c>
      <c r="Q42" s="206"/>
      <c r="R42" s="238"/>
      <c r="T42" s="246" t="s">
        <v>776</v>
      </c>
      <c r="U42" s="245">
        <v>452</v>
      </c>
      <c r="V42" s="240"/>
      <c r="W42" s="240"/>
      <c r="X42" s="244">
        <v>5</v>
      </c>
      <c r="Y42" s="244">
        <v>3</v>
      </c>
    </row>
    <row r="43" spans="2:25" s="230" customFormat="1" ht="12.75" customHeight="1">
      <c r="B43" s="192" t="s">
        <v>490</v>
      </c>
      <c r="C43" s="73" t="s">
        <v>37</v>
      </c>
      <c r="D43" s="209">
        <f t="shared" si="4"/>
        <v>67</v>
      </c>
      <c r="E43" s="209">
        <v>67</v>
      </c>
      <c r="F43" s="209"/>
      <c r="G43" s="209"/>
      <c r="H43" s="209"/>
      <c r="I43" s="209"/>
      <c r="J43" s="209"/>
      <c r="K43" s="207">
        <v>62</v>
      </c>
      <c r="L43" s="207">
        <v>9</v>
      </c>
      <c r="M43" s="206">
        <v>3</v>
      </c>
      <c r="N43" s="206"/>
      <c r="O43" s="206">
        <v>2</v>
      </c>
      <c r="P43" s="206">
        <v>3</v>
      </c>
      <c r="Q43" s="206"/>
      <c r="R43" s="238"/>
      <c r="T43" s="246" t="s">
        <v>777</v>
      </c>
      <c r="U43" s="245">
        <v>311</v>
      </c>
      <c r="V43" s="240"/>
      <c r="W43" s="240"/>
      <c r="X43" s="244">
        <v>4</v>
      </c>
      <c r="Y43" s="244">
        <v>3</v>
      </c>
    </row>
    <row r="44" spans="2:25" s="230" customFormat="1" ht="12.75" customHeight="1">
      <c r="B44" s="192" t="s">
        <v>491</v>
      </c>
      <c r="C44" s="73" t="s">
        <v>38</v>
      </c>
      <c r="D44" s="209">
        <f t="shared" si="4"/>
        <v>90</v>
      </c>
      <c r="E44" s="209">
        <v>90</v>
      </c>
      <c r="F44" s="209"/>
      <c r="G44" s="209"/>
      <c r="H44" s="209"/>
      <c r="I44" s="209"/>
      <c r="J44" s="209"/>
      <c r="K44" s="207">
        <v>10</v>
      </c>
      <c r="L44" s="207">
        <v>3</v>
      </c>
      <c r="M44" s="206">
        <v>3</v>
      </c>
      <c r="N44" s="206"/>
      <c r="O44" s="206">
        <v>2</v>
      </c>
      <c r="P44" s="206"/>
      <c r="Q44" s="206"/>
      <c r="R44" s="238"/>
      <c r="T44" s="246" t="s">
        <v>778</v>
      </c>
      <c r="U44" s="245">
        <v>220</v>
      </c>
      <c r="V44" s="240"/>
      <c r="W44" s="240"/>
      <c r="X44" s="244">
        <v>3</v>
      </c>
      <c r="Y44" s="244">
        <v>3</v>
      </c>
    </row>
    <row r="45" spans="2:25" s="230" customFormat="1" ht="12.75" customHeight="1">
      <c r="B45" s="192" t="s">
        <v>492</v>
      </c>
      <c r="C45" s="73" t="s">
        <v>39</v>
      </c>
      <c r="D45" s="209">
        <f t="shared" si="4"/>
        <v>0</v>
      </c>
      <c r="E45" s="209"/>
      <c r="F45" s="209"/>
      <c r="G45" s="209"/>
      <c r="H45" s="209"/>
      <c r="I45" s="209"/>
      <c r="J45" s="209"/>
      <c r="K45" s="207"/>
      <c r="L45" s="207"/>
      <c r="M45" s="206"/>
      <c r="N45" s="206"/>
      <c r="O45" s="206"/>
      <c r="P45" s="206"/>
      <c r="Q45" s="206"/>
      <c r="R45" s="238"/>
      <c r="T45" s="246" t="s">
        <v>779</v>
      </c>
      <c r="U45" s="245">
        <v>151</v>
      </c>
      <c r="V45" s="240"/>
      <c r="W45" s="240"/>
      <c r="X45" s="244">
        <v>3</v>
      </c>
      <c r="Y45" s="244">
        <v>3</v>
      </c>
    </row>
    <row r="46" spans="2:25" s="230" customFormat="1" ht="12.75" customHeight="1">
      <c r="B46" s="192" t="s">
        <v>493</v>
      </c>
      <c r="C46" s="73" t="s">
        <v>40</v>
      </c>
      <c r="D46" s="209">
        <f t="shared" si="4"/>
        <v>0</v>
      </c>
      <c r="E46" s="209"/>
      <c r="F46" s="209"/>
      <c r="G46" s="209"/>
      <c r="H46" s="209"/>
      <c r="I46" s="209"/>
      <c r="J46" s="209"/>
      <c r="K46" s="207"/>
      <c r="L46" s="207"/>
      <c r="M46" s="206"/>
      <c r="N46" s="206"/>
      <c r="O46" s="206"/>
      <c r="P46" s="206"/>
      <c r="Q46" s="206"/>
      <c r="R46" s="238"/>
      <c r="T46" s="246" t="s">
        <v>780</v>
      </c>
      <c r="U46" s="245">
        <v>161</v>
      </c>
      <c r="V46" s="240"/>
      <c r="W46" s="240"/>
      <c r="X46" s="244">
        <v>3</v>
      </c>
      <c r="Y46" s="244">
        <v>3</v>
      </c>
    </row>
    <row r="47" spans="2:25" s="230" customFormat="1" ht="12.75" customHeight="1">
      <c r="B47" s="192" t="s">
        <v>494</v>
      </c>
      <c r="C47" s="73" t="s">
        <v>41</v>
      </c>
      <c r="D47" s="209">
        <f t="shared" si="4"/>
        <v>0</v>
      </c>
      <c r="E47" s="209"/>
      <c r="F47" s="209"/>
      <c r="G47" s="209"/>
      <c r="H47" s="209"/>
      <c r="I47" s="209"/>
      <c r="J47" s="209"/>
      <c r="K47" s="207"/>
      <c r="L47" s="207"/>
      <c r="M47" s="206"/>
      <c r="N47" s="206"/>
      <c r="O47" s="206"/>
      <c r="P47" s="206"/>
      <c r="Q47" s="206"/>
      <c r="R47" s="238"/>
      <c r="T47" s="246" t="s">
        <v>781</v>
      </c>
      <c r="U47" s="245">
        <v>310</v>
      </c>
      <c r="V47" s="240"/>
      <c r="W47" s="240"/>
      <c r="X47" s="244">
        <v>6</v>
      </c>
      <c r="Y47" s="244">
        <v>5</v>
      </c>
    </row>
    <row r="48" spans="2:25" s="230" customFormat="1" ht="12.75" customHeight="1">
      <c r="B48" s="192" t="s">
        <v>495</v>
      </c>
      <c r="C48" s="73" t="s">
        <v>42</v>
      </c>
      <c r="D48" s="209">
        <f t="shared" si="4"/>
        <v>0</v>
      </c>
      <c r="E48" s="209"/>
      <c r="F48" s="209"/>
      <c r="G48" s="209"/>
      <c r="H48" s="209"/>
      <c r="I48" s="209"/>
      <c r="J48" s="209"/>
      <c r="K48" s="207"/>
      <c r="L48" s="207"/>
      <c r="M48" s="206"/>
      <c r="N48" s="206"/>
      <c r="O48" s="206"/>
      <c r="P48" s="206"/>
      <c r="Q48" s="206"/>
      <c r="R48" s="238"/>
      <c r="T48" s="246" t="s">
        <v>771</v>
      </c>
      <c r="U48" s="245">
        <v>173</v>
      </c>
      <c r="V48" s="240"/>
      <c r="W48" s="240"/>
      <c r="X48" s="244">
        <v>4</v>
      </c>
      <c r="Y48" s="244">
        <v>2</v>
      </c>
    </row>
    <row r="49" spans="2:25" s="230" customFormat="1" ht="12.75" customHeight="1">
      <c r="B49" s="192" t="s">
        <v>496</v>
      </c>
      <c r="C49" s="73" t="s">
        <v>43</v>
      </c>
      <c r="D49" s="209">
        <f t="shared" si="4"/>
        <v>20</v>
      </c>
      <c r="E49" s="209">
        <v>20</v>
      </c>
      <c r="F49" s="209"/>
      <c r="G49" s="209"/>
      <c r="H49" s="209"/>
      <c r="I49" s="209"/>
      <c r="J49" s="209"/>
      <c r="K49" s="207">
        <v>10</v>
      </c>
      <c r="L49" s="207">
        <v>2</v>
      </c>
      <c r="M49" s="206">
        <v>2</v>
      </c>
      <c r="N49" s="206"/>
      <c r="O49" s="206">
        <v>2</v>
      </c>
      <c r="P49" s="206">
        <v>2</v>
      </c>
      <c r="Q49" s="206"/>
      <c r="R49" s="238"/>
      <c r="T49" s="246" t="s">
        <v>782</v>
      </c>
      <c r="U49" s="245">
        <v>396</v>
      </c>
      <c r="V49" s="240"/>
      <c r="W49" s="240"/>
      <c r="X49" s="244">
        <v>3</v>
      </c>
      <c r="Y49" s="244">
        <v>3</v>
      </c>
    </row>
    <row r="50" spans="2:25" s="236" customFormat="1" ht="12.75" customHeight="1">
      <c r="B50" s="192" t="s">
        <v>497</v>
      </c>
      <c r="C50" s="73" t="s">
        <v>44</v>
      </c>
      <c r="D50" s="209">
        <f t="shared" si="4"/>
        <v>57</v>
      </c>
      <c r="E50" s="209">
        <v>57</v>
      </c>
      <c r="F50" s="209"/>
      <c r="G50" s="209"/>
      <c r="H50" s="209"/>
      <c r="I50" s="209"/>
      <c r="J50" s="209"/>
      <c r="K50" s="207">
        <v>14</v>
      </c>
      <c r="L50" s="207">
        <v>5</v>
      </c>
      <c r="M50" s="206">
        <v>5</v>
      </c>
      <c r="N50" s="206"/>
      <c r="O50" s="206">
        <v>5</v>
      </c>
      <c r="P50" s="206">
        <v>3</v>
      </c>
      <c r="Q50" s="206"/>
      <c r="R50" s="238"/>
      <c r="T50" s="246" t="s">
        <v>783</v>
      </c>
      <c r="U50" s="245">
        <v>504</v>
      </c>
      <c r="V50" s="240"/>
      <c r="W50" s="240"/>
      <c r="X50" s="243">
        <v>8</v>
      </c>
      <c r="Y50" s="243">
        <v>3</v>
      </c>
    </row>
    <row r="51" spans="2:25" s="230" customFormat="1" ht="12.75" customHeight="1">
      <c r="B51" s="192" t="s">
        <v>498</v>
      </c>
      <c r="C51" s="73" t="s">
        <v>45</v>
      </c>
      <c r="D51" s="209">
        <f t="shared" si="4"/>
        <v>0</v>
      </c>
      <c r="E51" s="209"/>
      <c r="F51" s="209"/>
      <c r="G51" s="209"/>
      <c r="H51" s="209"/>
      <c r="I51" s="209"/>
      <c r="J51" s="209"/>
      <c r="K51" s="207"/>
      <c r="L51" s="207"/>
      <c r="M51" s="206"/>
      <c r="N51" s="206"/>
      <c r="O51" s="206"/>
      <c r="P51" s="206"/>
      <c r="Q51" s="206"/>
      <c r="R51" s="238"/>
      <c r="T51" s="246" t="s">
        <v>784</v>
      </c>
      <c r="U51" s="245">
        <v>219</v>
      </c>
      <c r="V51" s="240"/>
      <c r="W51" s="240"/>
      <c r="X51" s="244">
        <v>3</v>
      </c>
      <c r="Y51" s="244">
        <v>3</v>
      </c>
    </row>
    <row r="52" spans="2:25" s="230" customFormat="1" ht="12.75" customHeight="1">
      <c r="B52" s="192" t="s">
        <v>499</v>
      </c>
      <c r="C52" s="73" t="s">
        <v>46</v>
      </c>
      <c r="D52" s="209">
        <f t="shared" si="4"/>
        <v>29</v>
      </c>
      <c r="E52" s="209">
        <v>29</v>
      </c>
      <c r="F52" s="209"/>
      <c r="G52" s="209"/>
      <c r="H52" s="209"/>
      <c r="I52" s="209"/>
      <c r="J52" s="209"/>
      <c r="K52" s="207">
        <v>6</v>
      </c>
      <c r="L52" s="207">
        <v>4</v>
      </c>
      <c r="M52" s="206">
        <v>3</v>
      </c>
      <c r="N52" s="206"/>
      <c r="O52" s="206">
        <v>3</v>
      </c>
      <c r="P52" s="206"/>
      <c r="Q52" s="206"/>
      <c r="R52" s="238"/>
      <c r="T52" s="246" t="s">
        <v>785</v>
      </c>
      <c r="U52" s="245">
        <v>488</v>
      </c>
      <c r="V52" s="240"/>
      <c r="W52" s="240"/>
      <c r="X52" s="244">
        <v>2</v>
      </c>
      <c r="Y52" s="244">
        <v>2</v>
      </c>
    </row>
    <row r="53" spans="2:25" s="230" customFormat="1" ht="12.75" customHeight="1">
      <c r="B53" s="192" t="s">
        <v>500</v>
      </c>
      <c r="C53" s="73" t="s">
        <v>47</v>
      </c>
      <c r="D53" s="209">
        <f t="shared" si="4"/>
        <v>161</v>
      </c>
      <c r="E53" s="209">
        <v>161</v>
      </c>
      <c r="F53" s="209"/>
      <c r="G53" s="209"/>
      <c r="H53" s="209"/>
      <c r="I53" s="209"/>
      <c r="J53" s="209"/>
      <c r="K53" s="207">
        <v>86</v>
      </c>
      <c r="L53" s="207">
        <v>7</v>
      </c>
      <c r="M53" s="206">
        <v>7</v>
      </c>
      <c r="N53" s="206"/>
      <c r="O53" s="206">
        <v>6</v>
      </c>
      <c r="P53" s="206">
        <v>4</v>
      </c>
      <c r="Q53" s="206"/>
      <c r="R53" s="238"/>
      <c r="T53" s="246" t="s">
        <v>786</v>
      </c>
      <c r="U53" s="245">
        <v>450</v>
      </c>
      <c r="V53" s="240"/>
      <c r="W53" s="240"/>
      <c r="X53" s="244">
        <v>6</v>
      </c>
      <c r="Y53" s="244">
        <v>3</v>
      </c>
    </row>
    <row r="54" spans="2:25" s="230" customFormat="1" ht="12.75" customHeight="1">
      <c r="B54" s="192" t="s">
        <v>501</v>
      </c>
      <c r="C54" s="73" t="s">
        <v>48</v>
      </c>
      <c r="D54" s="209">
        <f t="shared" si="4"/>
        <v>58</v>
      </c>
      <c r="E54" s="209">
        <v>30</v>
      </c>
      <c r="F54" s="209"/>
      <c r="G54" s="209"/>
      <c r="H54" s="209"/>
      <c r="I54" s="209" t="s">
        <v>697</v>
      </c>
      <c r="J54" s="209"/>
      <c r="K54" s="207">
        <v>12</v>
      </c>
      <c r="L54" s="207">
        <v>3</v>
      </c>
      <c r="M54" s="206">
        <v>1</v>
      </c>
      <c r="N54" s="206"/>
      <c r="O54" s="206">
        <v>1</v>
      </c>
      <c r="P54" s="206"/>
      <c r="Q54" s="206"/>
      <c r="R54" s="238"/>
      <c r="T54" s="246" t="s">
        <v>787</v>
      </c>
      <c r="U54" s="245">
        <v>180</v>
      </c>
      <c r="V54" s="240"/>
      <c r="W54" s="240"/>
      <c r="X54" s="244">
        <v>4</v>
      </c>
      <c r="Y54" s="244">
        <v>3</v>
      </c>
    </row>
    <row r="55" spans="2:25" s="230" customFormat="1" ht="12.75" customHeight="1">
      <c r="B55" s="192" t="s">
        <v>502</v>
      </c>
      <c r="C55" s="73" t="s">
        <v>49</v>
      </c>
      <c r="D55" s="209">
        <f t="shared" si="4"/>
        <v>21</v>
      </c>
      <c r="E55" s="209">
        <v>21</v>
      </c>
      <c r="F55" s="209"/>
      <c r="G55" s="209"/>
      <c r="H55" s="209"/>
      <c r="I55" s="209"/>
      <c r="J55" s="209"/>
      <c r="K55" s="207">
        <v>11</v>
      </c>
      <c r="L55" s="207">
        <v>3</v>
      </c>
      <c r="M55" s="206">
        <v>3</v>
      </c>
      <c r="N55" s="206"/>
      <c r="O55" s="206">
        <v>3</v>
      </c>
      <c r="P55" s="206">
        <v>2</v>
      </c>
      <c r="Q55" s="206"/>
      <c r="R55" s="238"/>
      <c r="T55" s="246" t="s">
        <v>788</v>
      </c>
      <c r="U55" s="245">
        <v>80</v>
      </c>
      <c r="V55" s="240"/>
      <c r="W55" s="240"/>
      <c r="X55" s="244">
        <v>5</v>
      </c>
      <c r="Y55" s="244">
        <v>1</v>
      </c>
    </row>
    <row r="56" spans="2:25" s="230" customFormat="1" ht="12.75" customHeight="1">
      <c r="B56" s="192" t="s">
        <v>503</v>
      </c>
      <c r="C56" s="73" t="s">
        <v>50</v>
      </c>
      <c r="D56" s="209">
        <f t="shared" si="4"/>
        <v>133</v>
      </c>
      <c r="E56" s="209">
        <v>133</v>
      </c>
      <c r="F56" s="209"/>
      <c r="G56" s="209"/>
      <c r="H56" s="209"/>
      <c r="I56" s="209"/>
      <c r="J56" s="209"/>
      <c r="K56" s="207">
        <v>36</v>
      </c>
      <c r="L56" s="207">
        <v>8</v>
      </c>
      <c r="M56" s="206">
        <v>4</v>
      </c>
      <c r="N56" s="206"/>
      <c r="O56" s="206">
        <v>4</v>
      </c>
      <c r="P56" s="206">
        <v>1</v>
      </c>
      <c r="Q56" s="206"/>
      <c r="R56" s="238"/>
      <c r="T56" s="246" t="s">
        <v>759</v>
      </c>
      <c r="U56" s="245">
        <v>275</v>
      </c>
      <c r="V56" s="240"/>
      <c r="W56" s="240"/>
      <c r="X56" s="244">
        <v>2</v>
      </c>
      <c r="Y56" s="244">
        <v>2</v>
      </c>
    </row>
    <row r="57" spans="2:25" s="230" customFormat="1" ht="12.75" customHeight="1">
      <c r="B57" s="192" t="s">
        <v>504</v>
      </c>
      <c r="C57" s="73" t="s">
        <v>51</v>
      </c>
      <c r="D57" s="209">
        <f t="shared" si="4"/>
        <v>393</v>
      </c>
      <c r="E57" s="209">
        <v>393</v>
      </c>
      <c r="F57" s="209"/>
      <c r="G57" s="209"/>
      <c r="H57" s="209"/>
      <c r="I57" s="209"/>
      <c r="J57" s="209"/>
      <c r="K57" s="207">
        <v>159</v>
      </c>
      <c r="L57" s="207">
        <v>30</v>
      </c>
      <c r="M57" s="206">
        <v>20</v>
      </c>
      <c r="N57" s="206"/>
      <c r="O57" s="206">
        <v>19</v>
      </c>
      <c r="P57" s="206">
        <v>10</v>
      </c>
      <c r="Q57" s="206"/>
      <c r="R57" s="238"/>
      <c r="T57" s="246" t="s">
        <v>760</v>
      </c>
      <c r="U57" s="245">
        <v>223</v>
      </c>
      <c r="V57" s="240"/>
      <c r="W57" s="240"/>
      <c r="X57" s="244">
        <v>3</v>
      </c>
      <c r="Y57" s="244">
        <v>2</v>
      </c>
    </row>
    <row r="58" spans="2:25" s="230" customFormat="1" ht="44.25" customHeight="1">
      <c r="B58" s="192" t="s">
        <v>505</v>
      </c>
      <c r="C58" s="73" t="s">
        <v>445</v>
      </c>
      <c r="D58" s="209">
        <f t="shared" si="4"/>
        <v>887</v>
      </c>
      <c r="E58" s="209">
        <v>747</v>
      </c>
      <c r="F58" s="209"/>
      <c r="G58" s="209"/>
      <c r="H58" s="209"/>
      <c r="I58" s="209" t="s">
        <v>701</v>
      </c>
      <c r="J58" s="209"/>
      <c r="K58" s="207"/>
      <c r="L58" s="207">
        <v>30</v>
      </c>
      <c r="M58" s="206">
        <v>25</v>
      </c>
      <c r="N58" s="206"/>
      <c r="O58" s="206">
        <v>25</v>
      </c>
      <c r="P58" s="206"/>
      <c r="Q58" s="206"/>
      <c r="R58" s="238"/>
      <c r="T58" s="246" t="s">
        <v>761</v>
      </c>
      <c r="U58" s="245">
        <v>478</v>
      </c>
      <c r="V58" s="240"/>
      <c r="W58" s="240"/>
      <c r="X58" s="244">
        <v>5</v>
      </c>
      <c r="Y58" s="244">
        <v>3</v>
      </c>
    </row>
    <row r="59" spans="2:25" s="233" customFormat="1" ht="12.75" customHeight="1">
      <c r="B59" s="192" t="s">
        <v>506</v>
      </c>
      <c r="C59" s="73" t="s">
        <v>446</v>
      </c>
      <c r="D59" s="209">
        <f t="shared" si="4"/>
        <v>0</v>
      </c>
      <c r="E59" s="209"/>
      <c r="F59" s="209"/>
      <c r="G59" s="209"/>
      <c r="H59" s="209"/>
      <c r="I59" s="209"/>
      <c r="J59" s="209"/>
      <c r="K59" s="207"/>
      <c r="L59" s="207"/>
      <c r="M59" s="206"/>
      <c r="N59" s="206"/>
      <c r="O59" s="206"/>
      <c r="P59" s="206"/>
      <c r="Q59" s="206"/>
      <c r="R59" s="238"/>
      <c r="T59" s="246" t="s">
        <v>762</v>
      </c>
      <c r="U59" s="245">
        <v>160</v>
      </c>
      <c r="V59" s="240"/>
      <c r="W59" s="242"/>
      <c r="X59" s="244">
        <v>2</v>
      </c>
      <c r="Y59" s="244">
        <v>1</v>
      </c>
    </row>
    <row r="60" spans="2:25" s="230" customFormat="1" ht="12.75" customHeight="1">
      <c r="B60" s="226" t="s">
        <v>288</v>
      </c>
      <c r="C60" s="227" t="s">
        <v>52</v>
      </c>
      <c r="D60" s="228">
        <f t="shared" si="4"/>
        <v>902</v>
      </c>
      <c r="E60" s="228">
        <f>E61+E62+E63+E64+E65+E66+E67+E68+E69+E70+E71+E72+E73+E74+E75+E75</f>
        <v>902</v>
      </c>
      <c r="F60" s="228">
        <f aca="true" t="shared" si="5" ref="F60:R60">F61+F62+F63+F64+F65+F66+F67+F68+F69+F70+F71+F72+F73+F74+F75+F75</f>
        <v>0</v>
      </c>
      <c r="G60" s="228">
        <f t="shared" si="5"/>
        <v>0</v>
      </c>
      <c r="H60" s="228">
        <f t="shared" si="5"/>
        <v>0</v>
      </c>
      <c r="I60" s="228">
        <f t="shared" si="5"/>
        <v>0</v>
      </c>
      <c r="J60" s="228">
        <f t="shared" si="5"/>
        <v>0</v>
      </c>
      <c r="K60" s="228">
        <f t="shared" si="5"/>
        <v>454</v>
      </c>
      <c r="L60" s="228">
        <f>L72+L74</f>
        <v>57</v>
      </c>
      <c r="M60" s="228">
        <f>M72+M74</f>
        <v>48</v>
      </c>
      <c r="N60" s="228">
        <f>N72+N74</f>
        <v>0</v>
      </c>
      <c r="O60" s="228">
        <f>O72+O74</f>
        <v>44</v>
      </c>
      <c r="P60" s="228">
        <f t="shared" si="5"/>
        <v>27</v>
      </c>
      <c r="Q60" s="228">
        <f t="shared" si="5"/>
        <v>0</v>
      </c>
      <c r="R60" s="239">
        <f t="shared" si="5"/>
        <v>0</v>
      </c>
      <c r="T60" s="246" t="s">
        <v>763</v>
      </c>
      <c r="U60" s="245">
        <v>131</v>
      </c>
      <c r="V60" s="240"/>
      <c r="W60" s="240"/>
      <c r="X60" s="244">
        <v>4</v>
      </c>
      <c r="Y60" s="244">
        <v>2</v>
      </c>
    </row>
    <row r="61" spans="2:25" s="230" customFormat="1" ht="21.75" customHeight="1">
      <c r="B61" s="193" t="s">
        <v>507</v>
      </c>
      <c r="C61" s="73" t="s">
        <v>6</v>
      </c>
      <c r="D61" s="209">
        <f t="shared" si="4"/>
        <v>0</v>
      </c>
      <c r="E61" s="209"/>
      <c r="F61" s="209"/>
      <c r="G61" s="209"/>
      <c r="H61" s="209"/>
      <c r="I61" s="209"/>
      <c r="J61" s="209"/>
      <c r="K61" s="207"/>
      <c r="L61" s="207"/>
      <c r="M61" s="206"/>
      <c r="N61" s="206"/>
      <c r="O61" s="206"/>
      <c r="P61" s="206"/>
      <c r="Q61" s="206"/>
      <c r="R61" s="238"/>
      <c r="T61" s="246" t="s">
        <v>764</v>
      </c>
      <c r="U61" s="245">
        <v>473</v>
      </c>
      <c r="V61" s="240"/>
      <c r="W61" s="240"/>
      <c r="X61" s="244">
        <v>5</v>
      </c>
      <c r="Y61" s="244">
        <v>4</v>
      </c>
    </row>
    <row r="62" spans="2:25" s="230" customFormat="1" ht="12.75" customHeight="1">
      <c r="B62" s="192" t="s">
        <v>508</v>
      </c>
      <c r="C62" s="73" t="s">
        <v>7</v>
      </c>
      <c r="D62" s="209">
        <f t="shared" si="4"/>
        <v>0</v>
      </c>
      <c r="E62" s="209"/>
      <c r="F62" s="209"/>
      <c r="G62" s="209"/>
      <c r="H62" s="209"/>
      <c r="I62" s="209"/>
      <c r="J62" s="209"/>
      <c r="K62" s="207"/>
      <c r="L62" s="207"/>
      <c r="M62" s="206"/>
      <c r="N62" s="206"/>
      <c r="O62" s="206"/>
      <c r="P62" s="206"/>
      <c r="Q62" s="206"/>
      <c r="R62" s="211"/>
      <c r="T62" s="246" t="s">
        <v>765</v>
      </c>
      <c r="U62" s="245">
        <v>316</v>
      </c>
      <c r="V62" s="240"/>
      <c r="W62" s="240"/>
      <c r="X62" s="244">
        <v>6</v>
      </c>
      <c r="Y62" s="244">
        <v>6</v>
      </c>
    </row>
    <row r="63" spans="2:25" s="230" customFormat="1" ht="12.75" customHeight="1">
      <c r="B63" s="192" t="s">
        <v>509</v>
      </c>
      <c r="C63" s="73" t="s">
        <v>8</v>
      </c>
      <c r="D63" s="209">
        <f t="shared" si="4"/>
        <v>0</v>
      </c>
      <c r="E63" s="209"/>
      <c r="F63" s="209"/>
      <c r="G63" s="209"/>
      <c r="H63" s="209"/>
      <c r="I63" s="209"/>
      <c r="J63" s="209"/>
      <c r="K63" s="207"/>
      <c r="L63" s="207"/>
      <c r="M63" s="207"/>
      <c r="N63" s="207"/>
      <c r="O63" s="207"/>
      <c r="P63" s="207"/>
      <c r="Q63" s="207"/>
      <c r="R63" s="211"/>
      <c r="T63" s="246" t="s">
        <v>766</v>
      </c>
      <c r="U63" s="245">
        <v>189</v>
      </c>
      <c r="V63" s="250">
        <f>U37+U38+U39+U40+U41+U42+U43+U44+U45+U46+U47+U48+U49+U50+U51+U52+U53+U54+U55+U56+U57+U58+U59+U60+U61+U62+U63</f>
        <v>7675</v>
      </c>
      <c r="W63" s="250"/>
      <c r="X63" s="254">
        <v>6</v>
      </c>
      <c r="Y63" s="254">
        <v>4</v>
      </c>
    </row>
    <row r="64" spans="2:27" s="230" customFormat="1" ht="12.75" customHeight="1">
      <c r="B64" s="192" t="s">
        <v>510</v>
      </c>
      <c r="C64" s="73" t="s">
        <v>9</v>
      </c>
      <c r="D64" s="209">
        <f t="shared" si="4"/>
        <v>0</v>
      </c>
      <c r="E64" s="209"/>
      <c r="F64" s="209"/>
      <c r="G64" s="209"/>
      <c r="H64" s="209"/>
      <c r="I64" s="209"/>
      <c r="J64" s="209"/>
      <c r="K64" s="207"/>
      <c r="L64" s="207"/>
      <c r="M64" s="207"/>
      <c r="N64" s="207"/>
      <c r="O64" s="207"/>
      <c r="P64" s="207"/>
      <c r="Q64" s="207"/>
      <c r="R64" s="211"/>
      <c r="T64" s="390" t="s">
        <v>791</v>
      </c>
      <c r="U64" s="391"/>
      <c r="V64" s="392"/>
      <c r="W64" s="250">
        <f>V63+V22+V18+U36</f>
        <v>10871</v>
      </c>
      <c r="X64" s="254">
        <f>X37+X38+X39+X40+X41+X42+X43+X44+X45+X46+X47+X48+X49+X50+X51+X52+X53+X54+X55+X56+X57+X58+X59+X60+X61+X62+X63</f>
        <v>112</v>
      </c>
      <c r="Y64" s="254">
        <f>Y37+Y38+Y39+Y40+Y41+Y42+Y43+Y44+Y45+Y46+Y47+Y48+Y49+Y50+Y51+Y52+Y53+Y54+Y55+Y56+Y57+Y58+Y59+Y60+Y61+Y62+Y63</f>
        <v>79</v>
      </c>
      <c r="Z64" s="230">
        <f>X64+X36+X22+X18</f>
        <v>160</v>
      </c>
      <c r="AA64" s="230">
        <f>Y64+Y36+Y22+Y18</f>
        <v>109</v>
      </c>
    </row>
    <row r="65" spans="2:18" s="230" customFormat="1" ht="12.75" customHeight="1">
      <c r="B65" s="192" t="s">
        <v>511</v>
      </c>
      <c r="C65" s="73" t="s">
        <v>53</v>
      </c>
      <c r="D65" s="209">
        <f t="shared" si="4"/>
        <v>0</v>
      </c>
      <c r="E65" s="209"/>
      <c r="F65" s="209"/>
      <c r="G65" s="209"/>
      <c r="H65" s="209"/>
      <c r="I65" s="209"/>
      <c r="J65" s="209"/>
      <c r="K65" s="207"/>
      <c r="L65" s="207"/>
      <c r="M65" s="206"/>
      <c r="N65" s="206"/>
      <c r="O65" s="206"/>
      <c r="P65" s="206"/>
      <c r="Q65" s="206"/>
      <c r="R65" s="211"/>
    </row>
    <row r="66" spans="2:18" s="230" customFormat="1" ht="12.75" customHeight="1">
      <c r="B66" s="192" t="s">
        <v>512</v>
      </c>
      <c r="C66" s="73" t="s">
        <v>54</v>
      </c>
      <c r="D66" s="209">
        <f t="shared" si="4"/>
        <v>0</v>
      </c>
      <c r="E66" s="209"/>
      <c r="F66" s="209"/>
      <c r="G66" s="209"/>
      <c r="H66" s="209"/>
      <c r="I66" s="209"/>
      <c r="J66" s="209"/>
      <c r="K66" s="207"/>
      <c r="L66" s="207"/>
      <c r="M66" s="206"/>
      <c r="N66" s="206"/>
      <c r="O66" s="206"/>
      <c r="P66" s="206"/>
      <c r="Q66" s="206"/>
      <c r="R66" s="211"/>
    </row>
    <row r="67" spans="2:18" s="230" customFormat="1" ht="12.75" customHeight="1">
      <c r="B67" s="192" t="s">
        <v>513</v>
      </c>
      <c r="C67" s="73" t="s">
        <v>55</v>
      </c>
      <c r="D67" s="209">
        <f t="shared" si="4"/>
        <v>0</v>
      </c>
      <c r="E67" s="209"/>
      <c r="F67" s="209"/>
      <c r="G67" s="209"/>
      <c r="H67" s="209"/>
      <c r="I67" s="209"/>
      <c r="J67" s="209"/>
      <c r="K67" s="207"/>
      <c r="L67" s="207"/>
      <c r="M67" s="206"/>
      <c r="N67" s="206"/>
      <c r="O67" s="206"/>
      <c r="P67" s="206"/>
      <c r="Q67" s="206"/>
      <c r="R67" s="211"/>
    </row>
    <row r="68" spans="2:18" s="230" customFormat="1" ht="12.75" customHeight="1">
      <c r="B68" s="192" t="s">
        <v>514</v>
      </c>
      <c r="C68" s="73" t="s">
        <v>56</v>
      </c>
      <c r="D68" s="209">
        <f t="shared" si="4"/>
        <v>0</v>
      </c>
      <c r="E68" s="209"/>
      <c r="F68" s="209"/>
      <c r="G68" s="209"/>
      <c r="H68" s="209"/>
      <c r="I68" s="209"/>
      <c r="J68" s="209"/>
      <c r="K68" s="207"/>
      <c r="L68" s="207"/>
      <c r="M68" s="206"/>
      <c r="N68" s="206"/>
      <c r="O68" s="206"/>
      <c r="P68" s="206"/>
      <c r="Q68" s="206"/>
      <c r="R68" s="211"/>
    </row>
    <row r="69" spans="2:18" s="230" customFormat="1" ht="12.75" customHeight="1">
      <c r="B69" s="192" t="s">
        <v>515</v>
      </c>
      <c r="C69" s="73" t="s">
        <v>57</v>
      </c>
      <c r="D69" s="209">
        <f t="shared" si="4"/>
        <v>0</v>
      </c>
      <c r="E69" s="209"/>
      <c r="F69" s="209"/>
      <c r="G69" s="209"/>
      <c r="H69" s="209"/>
      <c r="I69" s="209"/>
      <c r="J69" s="209"/>
      <c r="K69" s="207"/>
      <c r="L69" s="207"/>
      <c r="M69" s="206"/>
      <c r="N69" s="206"/>
      <c r="O69" s="206"/>
      <c r="P69" s="206"/>
      <c r="Q69" s="206"/>
      <c r="R69" s="211"/>
    </row>
    <row r="70" spans="2:18" s="230" customFormat="1" ht="12.75" customHeight="1">
      <c r="B70" s="192" t="s">
        <v>516</v>
      </c>
      <c r="C70" s="73" t="s">
        <v>58</v>
      </c>
      <c r="D70" s="209">
        <f t="shared" si="4"/>
        <v>0</v>
      </c>
      <c r="E70" s="209"/>
      <c r="F70" s="209"/>
      <c r="G70" s="209"/>
      <c r="H70" s="209"/>
      <c r="I70" s="209"/>
      <c r="J70" s="209"/>
      <c r="K70" s="207"/>
      <c r="L70" s="207"/>
      <c r="M70" s="206"/>
      <c r="N70" s="206"/>
      <c r="O70" s="206"/>
      <c r="P70" s="206"/>
      <c r="Q70" s="206"/>
      <c r="R70" s="211"/>
    </row>
    <row r="71" spans="2:18" s="230" customFormat="1" ht="12.75" customHeight="1">
      <c r="B71" s="192" t="s">
        <v>517</v>
      </c>
      <c r="C71" s="73" t="s">
        <v>59</v>
      </c>
      <c r="D71" s="209">
        <f t="shared" si="4"/>
        <v>0</v>
      </c>
      <c r="E71" s="209"/>
      <c r="F71" s="209"/>
      <c r="G71" s="209"/>
      <c r="H71" s="209"/>
      <c r="I71" s="209"/>
      <c r="J71" s="209"/>
      <c r="K71" s="207"/>
      <c r="L71" s="207"/>
      <c r="M71" s="206"/>
      <c r="N71" s="206"/>
      <c r="O71" s="206"/>
      <c r="P71" s="206"/>
      <c r="Q71" s="206"/>
      <c r="R71" s="211"/>
    </row>
    <row r="72" spans="2:18" s="230" customFormat="1" ht="12.75" customHeight="1">
      <c r="B72" s="192" t="s">
        <v>518</v>
      </c>
      <c r="C72" s="73" t="s">
        <v>60</v>
      </c>
      <c r="D72" s="209">
        <f t="shared" si="4"/>
        <v>530</v>
      </c>
      <c r="E72" s="209">
        <v>530</v>
      </c>
      <c r="F72" s="209"/>
      <c r="G72" s="209"/>
      <c r="H72" s="209"/>
      <c r="I72" s="209"/>
      <c r="J72" s="209"/>
      <c r="K72" s="207">
        <v>448</v>
      </c>
      <c r="L72" s="207">
        <v>35</v>
      </c>
      <c r="M72" s="206">
        <v>31</v>
      </c>
      <c r="N72" s="206"/>
      <c r="O72" s="206">
        <v>27</v>
      </c>
      <c r="P72" s="206">
        <v>27</v>
      </c>
      <c r="Q72" s="206"/>
      <c r="R72" s="211"/>
    </row>
    <row r="73" spans="2:18" s="230" customFormat="1" ht="12.75" customHeight="1">
      <c r="B73" s="192" t="s">
        <v>519</v>
      </c>
      <c r="C73" s="73" t="s">
        <v>61</v>
      </c>
      <c r="D73" s="209">
        <f t="shared" si="4"/>
        <v>0</v>
      </c>
      <c r="E73" s="209"/>
      <c r="F73" s="209"/>
      <c r="G73" s="209"/>
      <c r="H73" s="209"/>
      <c r="I73" s="209"/>
      <c r="J73" s="209"/>
      <c r="K73" s="207"/>
      <c r="L73" s="207"/>
      <c r="M73" s="206"/>
      <c r="N73" s="206"/>
      <c r="O73" s="206"/>
      <c r="P73" s="206"/>
      <c r="Q73" s="206"/>
      <c r="R73" s="211"/>
    </row>
    <row r="74" spans="2:18" s="230" customFormat="1" ht="12.75" customHeight="1">
      <c r="B74" s="192" t="s">
        <v>520</v>
      </c>
      <c r="C74" s="73" t="s">
        <v>135</v>
      </c>
      <c r="D74" s="209">
        <f t="shared" si="4"/>
        <v>372</v>
      </c>
      <c r="E74" s="209">
        <v>372</v>
      </c>
      <c r="F74" s="209"/>
      <c r="G74" s="209"/>
      <c r="H74" s="209"/>
      <c r="I74" s="209"/>
      <c r="J74" s="209"/>
      <c r="K74" s="207">
        <v>6</v>
      </c>
      <c r="L74" s="207">
        <v>22</v>
      </c>
      <c r="M74" s="206">
        <v>17</v>
      </c>
      <c r="N74" s="206"/>
      <c r="O74" s="206">
        <v>17</v>
      </c>
      <c r="P74" s="206"/>
      <c r="Q74" s="206"/>
      <c r="R74" s="211"/>
    </row>
    <row r="75" spans="2:18" s="230" customFormat="1" ht="12.75" customHeight="1">
      <c r="B75" s="192" t="s">
        <v>521</v>
      </c>
      <c r="C75" s="73" t="s">
        <v>291</v>
      </c>
      <c r="D75" s="209">
        <f t="shared" si="4"/>
        <v>0</v>
      </c>
      <c r="E75" s="209"/>
      <c r="F75" s="209"/>
      <c r="G75" s="209"/>
      <c r="H75" s="209"/>
      <c r="I75" s="209"/>
      <c r="J75" s="209"/>
      <c r="K75" s="207"/>
      <c r="L75" s="207"/>
      <c r="M75" s="206"/>
      <c r="N75" s="206"/>
      <c r="O75" s="206"/>
      <c r="P75" s="206"/>
      <c r="Q75" s="206"/>
      <c r="R75" s="211"/>
    </row>
    <row r="76" spans="2:18" s="230" customFormat="1" ht="12.75" customHeight="1">
      <c r="B76" s="229" t="s">
        <v>289</v>
      </c>
      <c r="C76" s="227" t="s">
        <v>62</v>
      </c>
      <c r="D76" s="228">
        <f t="shared" si="4"/>
        <v>2772</v>
      </c>
      <c r="E76" s="228">
        <f>E77+E78+E79+E80+E81+E82+E85+E86+E87+E88+E89+E90+E91+E92+E93+E94+E95+E96+E97+E98+E99+E100+E101+E102+E103+E104+E105+E106+E107+E108+E109+E110+E111+E112+E113+E114+E115+E116+E117+E118+E119+E120+E121+E122+E123+E124+E125+E126+E127+E130+E131+E132+E133+E134+E135+E136+E137+E138+E139+E140+E141+E142+E143+E144+E145+E146+E147+E148+E148+E149+E150+E151+E152+E153+E154+E155+E156+E157+E158+E159+E160+E161+E162+E163+E164+E165+E166+E167+E168+E169+E170+E173+E174+E175+E176+E177+E178+E179+E180+E181+E182+E183+E184+E185+E186+E187+E188+E189+E190+E191+E192+E193+E194</f>
        <v>2692</v>
      </c>
      <c r="F76" s="228">
        <f aca="true" t="shared" si="6" ref="F76:R76">F77+F78+F79+F80+F81+F82+F85+F86+F87+F88+F89+F90+F91+F92+F93+F94+F95+F96+F97+F98+F99+F100+F101+F102+F103+F104+F105+F106+F107+F108+F109+F110+F111+F112+F113+F114+F115+F116+F117+F118+F119+F120+F121+F122+F123+F124+F125+F126+F127+F130+F131+F132+F133+F134+F135+F136+F137+F138+F139+F140+F141+F142+F143+F144+F145+F146+F147+F148+F148+F149+F150+F151+F152+F153+F154+F155+F156+F157+F158+F159+F160+F161+F162+F163+F164+F165+F166+F167+F168+F169+F170+F173+F174+F175+F176+F177+F178+F179+F180+F181+F182+F183+F184+F185+F186+F187+F188+F189+F190+F191+F192+F193+F194</f>
        <v>0</v>
      </c>
      <c r="G76" s="228">
        <f t="shared" si="6"/>
        <v>0</v>
      </c>
      <c r="H76" s="228">
        <f t="shared" si="6"/>
        <v>0</v>
      </c>
      <c r="I76" s="228">
        <f t="shared" si="6"/>
        <v>80</v>
      </c>
      <c r="J76" s="228">
        <f t="shared" si="6"/>
        <v>0</v>
      </c>
      <c r="K76" s="228">
        <f t="shared" si="6"/>
        <v>686</v>
      </c>
      <c r="L76" s="228">
        <f>L78+L79+L89+L93+L95+L96+L108+L112+L120+L121+L124+L132+L136+L145+L148+L153+L165+L176+L180+L188+L189+L190+L191+L192+L193</f>
        <v>150</v>
      </c>
      <c r="M76" s="228">
        <f>M78+M79+M89+M93+M95+M96+M108+M112+M120+M121+M124+M132+M136+M145+M148+M153+M165+M176+M180+M188+M189+M190+M191+M192+M193</f>
        <v>126</v>
      </c>
      <c r="N76" s="228">
        <f>N78+N79+N89+N93+N95+N96+N108+N112+N120+N121+N124+N132+N136+N145+N148+N153+N165+N176+N180+N188+N189+N190+N191+N192+N193</f>
        <v>0</v>
      </c>
      <c r="O76" s="228">
        <f>O78+O79+O89+O93+O95+O96+O108+O112+O120+O121+O124+O132+O136+O145+O148+O153+O165+O176+O180+O188+O189+O190+O191+O192+O193</f>
        <v>119</v>
      </c>
      <c r="P76" s="228">
        <f t="shared" si="6"/>
        <v>33</v>
      </c>
      <c r="Q76" s="228">
        <f t="shared" si="6"/>
        <v>0</v>
      </c>
      <c r="R76" s="228">
        <f t="shared" si="6"/>
        <v>0</v>
      </c>
    </row>
    <row r="77" spans="2:18" s="230" customFormat="1" ht="22.5" customHeight="1">
      <c r="B77" s="193" t="s">
        <v>522</v>
      </c>
      <c r="C77" s="73" t="s">
        <v>63</v>
      </c>
      <c r="D77" s="209">
        <f t="shared" si="4"/>
        <v>0</v>
      </c>
      <c r="E77" s="209"/>
      <c r="F77" s="209"/>
      <c r="G77" s="209"/>
      <c r="H77" s="209"/>
      <c r="I77" s="209"/>
      <c r="J77" s="209"/>
      <c r="K77" s="207"/>
      <c r="L77" s="207"/>
      <c r="M77" s="206"/>
      <c r="N77" s="206"/>
      <c r="O77" s="206"/>
      <c r="P77" s="206"/>
      <c r="Q77" s="206"/>
      <c r="R77" s="211"/>
    </row>
    <row r="78" spans="2:18" s="230" customFormat="1" ht="12.75" customHeight="1">
      <c r="B78" s="192" t="s">
        <v>523</v>
      </c>
      <c r="C78" s="73" t="s">
        <v>64</v>
      </c>
      <c r="D78" s="209">
        <f t="shared" si="4"/>
        <v>64</v>
      </c>
      <c r="E78" s="209">
        <v>64</v>
      </c>
      <c r="F78" s="209"/>
      <c r="G78" s="209"/>
      <c r="H78" s="209"/>
      <c r="I78" s="209"/>
      <c r="J78" s="209"/>
      <c r="K78" s="207">
        <v>4</v>
      </c>
      <c r="L78" s="207">
        <v>7</v>
      </c>
      <c r="M78" s="206">
        <v>7</v>
      </c>
      <c r="N78" s="206"/>
      <c r="O78" s="206">
        <v>7</v>
      </c>
      <c r="P78" s="206"/>
      <c r="Q78" s="206"/>
      <c r="R78" s="211"/>
    </row>
    <row r="79" spans="2:18" s="230" customFormat="1" ht="12.75" customHeight="1">
      <c r="B79" s="192" t="s">
        <v>524</v>
      </c>
      <c r="C79" s="73" t="s">
        <v>65</v>
      </c>
      <c r="D79" s="209">
        <f t="shared" si="4"/>
        <v>48</v>
      </c>
      <c r="E79" s="209">
        <v>48</v>
      </c>
      <c r="F79" s="209"/>
      <c r="G79" s="209"/>
      <c r="H79" s="209"/>
      <c r="I79" s="209"/>
      <c r="J79" s="209"/>
      <c r="K79" s="207">
        <v>1</v>
      </c>
      <c r="L79" s="207">
        <v>3</v>
      </c>
      <c r="M79" s="206">
        <v>2</v>
      </c>
      <c r="N79" s="206"/>
      <c r="O79" s="206">
        <v>2</v>
      </c>
      <c r="P79" s="206"/>
      <c r="Q79" s="206"/>
      <c r="R79" s="211"/>
    </row>
    <row r="80" spans="2:18" s="230" customFormat="1" ht="12.75" customHeight="1">
      <c r="B80" s="192" t="s">
        <v>525</v>
      </c>
      <c r="C80" s="73" t="s">
        <v>66</v>
      </c>
      <c r="D80" s="209">
        <f t="shared" si="4"/>
        <v>0</v>
      </c>
      <c r="E80" s="209"/>
      <c r="F80" s="209"/>
      <c r="G80" s="209"/>
      <c r="H80" s="209"/>
      <c r="I80" s="209"/>
      <c r="J80" s="209"/>
      <c r="K80" s="207"/>
      <c r="L80" s="207"/>
      <c r="M80" s="206"/>
      <c r="N80" s="206"/>
      <c r="O80" s="206"/>
      <c r="P80" s="206"/>
      <c r="Q80" s="206"/>
      <c r="R80" s="211"/>
    </row>
    <row r="81" spans="2:18" s="230" customFormat="1" ht="12.75" customHeight="1">
      <c r="B81" s="192" t="s">
        <v>526</v>
      </c>
      <c r="C81" s="73" t="s">
        <v>67</v>
      </c>
      <c r="D81" s="209">
        <f t="shared" si="4"/>
        <v>0</v>
      </c>
      <c r="E81" s="209"/>
      <c r="F81" s="209"/>
      <c r="G81" s="209"/>
      <c r="H81" s="209"/>
      <c r="I81" s="209"/>
      <c r="J81" s="209"/>
      <c r="K81" s="207"/>
      <c r="L81" s="207"/>
      <c r="M81" s="206"/>
      <c r="N81" s="206"/>
      <c r="O81" s="206"/>
      <c r="P81" s="206"/>
      <c r="Q81" s="206"/>
      <c r="R81" s="211"/>
    </row>
    <row r="82" spans="2:18" s="230" customFormat="1" ht="12.75" customHeight="1">
      <c r="B82" s="192" t="s">
        <v>527</v>
      </c>
      <c r="C82" s="73" t="s">
        <v>68</v>
      </c>
      <c r="D82" s="209">
        <f t="shared" si="4"/>
        <v>0</v>
      </c>
      <c r="E82" s="209"/>
      <c r="F82" s="209"/>
      <c r="G82" s="209"/>
      <c r="H82" s="209"/>
      <c r="I82" s="209"/>
      <c r="J82" s="209"/>
      <c r="K82" s="207"/>
      <c r="L82" s="207"/>
      <c r="M82" s="206"/>
      <c r="N82" s="206"/>
      <c r="O82" s="206"/>
      <c r="P82" s="206"/>
      <c r="Q82" s="206"/>
      <c r="R82" s="211"/>
    </row>
    <row r="83" spans="2:18" s="230" customFormat="1" ht="12.75" customHeight="1">
      <c r="B83" s="368">
        <v>7</v>
      </c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</row>
    <row r="84" spans="2:18" s="157" customFormat="1" ht="12" customHeight="1">
      <c r="B84" s="72" t="s">
        <v>343</v>
      </c>
      <c r="C84" s="72" t="s">
        <v>344</v>
      </c>
      <c r="D84" s="72">
        <v>1</v>
      </c>
      <c r="E84" s="72">
        <v>2</v>
      </c>
      <c r="F84" s="72">
        <v>3</v>
      </c>
      <c r="G84" s="72">
        <v>4</v>
      </c>
      <c r="H84" s="72">
        <v>5</v>
      </c>
      <c r="I84" s="72">
        <v>6</v>
      </c>
      <c r="J84" s="72">
        <v>7</v>
      </c>
      <c r="K84" s="72">
        <v>8</v>
      </c>
      <c r="L84" s="131">
        <v>9</v>
      </c>
      <c r="M84" s="191">
        <v>10</v>
      </c>
      <c r="N84" s="191">
        <v>11</v>
      </c>
      <c r="O84" s="191">
        <v>12</v>
      </c>
      <c r="P84" s="191">
        <v>13</v>
      </c>
      <c r="Q84" s="131">
        <v>14</v>
      </c>
      <c r="R84" s="195">
        <v>15</v>
      </c>
    </row>
    <row r="85" spans="2:18" s="230" customFormat="1" ht="12.75" customHeight="1">
      <c r="B85" s="192" t="s">
        <v>528</v>
      </c>
      <c r="C85" s="73" t="s">
        <v>69</v>
      </c>
      <c r="D85" s="209">
        <f aca="true" t="shared" si="7" ref="D85:D127">E85+F85+G85+H85+I85+J85</f>
        <v>0</v>
      </c>
      <c r="E85" s="209"/>
      <c r="F85" s="209"/>
      <c r="G85" s="209"/>
      <c r="H85" s="209"/>
      <c r="I85" s="209"/>
      <c r="J85" s="209"/>
      <c r="K85" s="207"/>
      <c r="L85" s="207"/>
      <c r="M85" s="206"/>
      <c r="N85" s="206"/>
      <c r="O85" s="206"/>
      <c r="P85" s="206"/>
      <c r="Q85" s="206"/>
      <c r="R85" s="211"/>
    </row>
    <row r="86" spans="2:18" s="230" customFormat="1" ht="12.75" customHeight="1">
      <c r="B86" s="192" t="s">
        <v>529</v>
      </c>
      <c r="C86" s="73" t="s">
        <v>70</v>
      </c>
      <c r="D86" s="209">
        <f t="shared" si="7"/>
        <v>0</v>
      </c>
      <c r="E86" s="209"/>
      <c r="F86" s="209"/>
      <c r="G86" s="209"/>
      <c r="H86" s="209"/>
      <c r="I86" s="209"/>
      <c r="J86" s="209"/>
      <c r="K86" s="232"/>
      <c r="L86" s="232"/>
      <c r="M86" s="208"/>
      <c r="N86" s="208"/>
      <c r="O86" s="208"/>
      <c r="P86" s="208"/>
      <c r="Q86" s="208"/>
      <c r="R86" s="211"/>
    </row>
    <row r="87" spans="2:18" s="230" customFormat="1" ht="12.75" customHeight="1">
      <c r="B87" s="192" t="s">
        <v>530</v>
      </c>
      <c r="C87" s="73" t="s">
        <v>71</v>
      </c>
      <c r="D87" s="209">
        <f t="shared" si="7"/>
        <v>0</v>
      </c>
      <c r="E87" s="209"/>
      <c r="F87" s="209"/>
      <c r="G87" s="209"/>
      <c r="H87" s="209"/>
      <c r="I87" s="209"/>
      <c r="J87" s="209"/>
      <c r="K87" s="207"/>
      <c r="L87" s="207"/>
      <c r="M87" s="206"/>
      <c r="N87" s="206"/>
      <c r="O87" s="206"/>
      <c r="P87" s="206"/>
      <c r="Q87" s="206"/>
      <c r="R87" s="211"/>
    </row>
    <row r="88" spans="2:18" s="230" customFormat="1" ht="12.75" customHeight="1">
      <c r="B88" s="192" t="s">
        <v>531</v>
      </c>
      <c r="C88" s="73" t="s">
        <v>72</v>
      </c>
      <c r="D88" s="209">
        <f t="shared" si="7"/>
        <v>0</v>
      </c>
      <c r="E88" s="209"/>
      <c r="F88" s="209"/>
      <c r="G88" s="209"/>
      <c r="H88" s="209"/>
      <c r="I88" s="209"/>
      <c r="J88" s="209"/>
      <c r="K88" s="207"/>
      <c r="L88" s="207"/>
      <c r="M88" s="206"/>
      <c r="N88" s="206"/>
      <c r="O88" s="206"/>
      <c r="P88" s="206"/>
      <c r="Q88" s="206"/>
      <c r="R88" s="211"/>
    </row>
    <row r="89" spans="2:18" s="230" customFormat="1" ht="12.75" customHeight="1">
      <c r="B89" s="192" t="s">
        <v>532</v>
      </c>
      <c r="C89" s="73" t="s">
        <v>73</v>
      </c>
      <c r="D89" s="209">
        <f t="shared" si="7"/>
        <v>57</v>
      </c>
      <c r="E89" s="209" t="s">
        <v>734</v>
      </c>
      <c r="F89" s="209"/>
      <c r="G89" s="209"/>
      <c r="H89" s="209"/>
      <c r="I89" s="209"/>
      <c r="J89" s="209"/>
      <c r="K89" s="207">
        <v>20</v>
      </c>
      <c r="L89" s="207">
        <v>6</v>
      </c>
      <c r="M89" s="206">
        <v>6</v>
      </c>
      <c r="N89" s="206"/>
      <c r="O89" s="206">
        <v>6</v>
      </c>
      <c r="P89" s="206">
        <v>1</v>
      </c>
      <c r="Q89" s="206"/>
      <c r="R89" s="211"/>
    </row>
    <row r="90" spans="2:18" s="230" customFormat="1" ht="12.75" customHeight="1">
      <c r="B90" s="192" t="s">
        <v>533</v>
      </c>
      <c r="C90" s="73" t="s">
        <v>74</v>
      </c>
      <c r="D90" s="209">
        <f t="shared" si="7"/>
        <v>0</v>
      </c>
      <c r="E90" s="209"/>
      <c r="F90" s="209"/>
      <c r="G90" s="209"/>
      <c r="H90" s="209"/>
      <c r="I90" s="209"/>
      <c r="J90" s="209"/>
      <c r="K90" s="207"/>
      <c r="L90" s="207"/>
      <c r="M90" s="206"/>
      <c r="N90" s="206"/>
      <c r="O90" s="206"/>
      <c r="P90" s="206"/>
      <c r="Q90" s="206"/>
      <c r="R90" s="211"/>
    </row>
    <row r="91" spans="2:18" s="230" customFormat="1" ht="12.75" customHeight="1">
      <c r="B91" s="192" t="s">
        <v>534</v>
      </c>
      <c r="C91" s="73" t="s">
        <v>75</v>
      </c>
      <c r="D91" s="209">
        <f t="shared" si="7"/>
        <v>0</v>
      </c>
      <c r="E91" s="209"/>
      <c r="F91" s="209"/>
      <c r="G91" s="209"/>
      <c r="H91" s="209"/>
      <c r="I91" s="209"/>
      <c r="J91" s="209"/>
      <c r="K91" s="207"/>
      <c r="L91" s="207"/>
      <c r="M91" s="206"/>
      <c r="N91" s="206"/>
      <c r="O91" s="206"/>
      <c r="P91" s="206"/>
      <c r="Q91" s="206"/>
      <c r="R91" s="211"/>
    </row>
    <row r="92" spans="2:18" s="230" customFormat="1" ht="12.75" customHeight="1">
      <c r="B92" s="192" t="s">
        <v>535</v>
      </c>
      <c r="C92" s="73" t="s">
        <v>76</v>
      </c>
      <c r="D92" s="209">
        <f t="shared" si="7"/>
        <v>0</v>
      </c>
      <c r="E92" s="209"/>
      <c r="F92" s="209"/>
      <c r="G92" s="209"/>
      <c r="H92" s="209"/>
      <c r="I92" s="209"/>
      <c r="J92" s="209"/>
      <c r="K92" s="207"/>
      <c r="L92" s="207"/>
      <c r="M92" s="206"/>
      <c r="N92" s="206"/>
      <c r="O92" s="206"/>
      <c r="P92" s="206"/>
      <c r="Q92" s="206"/>
      <c r="R92" s="211"/>
    </row>
    <row r="93" spans="2:18" s="230" customFormat="1" ht="12.75" customHeight="1">
      <c r="B93" s="192" t="s">
        <v>536</v>
      </c>
      <c r="C93" s="73" t="s">
        <v>77</v>
      </c>
      <c r="D93" s="209">
        <f t="shared" si="7"/>
        <v>74</v>
      </c>
      <c r="E93" s="209" t="s">
        <v>713</v>
      </c>
      <c r="F93" s="209"/>
      <c r="G93" s="209"/>
      <c r="H93" s="209"/>
      <c r="I93" s="209"/>
      <c r="J93" s="209"/>
      <c r="K93" s="207">
        <v>4</v>
      </c>
      <c r="L93" s="207">
        <v>3</v>
      </c>
      <c r="M93" s="206">
        <v>2</v>
      </c>
      <c r="N93" s="206"/>
      <c r="O93" s="206">
        <v>2</v>
      </c>
      <c r="P93" s="206">
        <v>1</v>
      </c>
      <c r="Q93" s="206"/>
      <c r="R93" s="211"/>
    </row>
    <row r="94" spans="2:18" s="230" customFormat="1" ht="12.75" customHeight="1">
      <c r="B94" s="192" t="s">
        <v>537</v>
      </c>
      <c r="C94" s="73" t="s">
        <v>78</v>
      </c>
      <c r="D94" s="209">
        <f t="shared" si="7"/>
        <v>0</v>
      </c>
      <c r="E94" s="209"/>
      <c r="F94" s="209"/>
      <c r="G94" s="209"/>
      <c r="H94" s="209"/>
      <c r="I94" s="209"/>
      <c r="J94" s="209"/>
      <c r="K94" s="207"/>
      <c r="L94" s="207"/>
      <c r="M94" s="206"/>
      <c r="N94" s="206"/>
      <c r="O94" s="206"/>
      <c r="P94" s="206"/>
      <c r="Q94" s="206"/>
      <c r="R94" s="211"/>
    </row>
    <row r="95" spans="2:18" s="230" customFormat="1" ht="12.75" customHeight="1">
      <c r="B95" s="192" t="s">
        <v>538</v>
      </c>
      <c r="C95" s="73" t="s">
        <v>79</v>
      </c>
      <c r="D95" s="209">
        <f t="shared" si="7"/>
        <v>90</v>
      </c>
      <c r="E95" s="209" t="s">
        <v>684</v>
      </c>
      <c r="F95" s="209"/>
      <c r="G95" s="209"/>
      <c r="H95" s="209"/>
      <c r="I95" s="209"/>
      <c r="J95" s="209"/>
      <c r="K95" s="207">
        <v>24</v>
      </c>
      <c r="L95" s="207">
        <v>5</v>
      </c>
      <c r="M95" s="206">
        <v>2</v>
      </c>
      <c r="N95" s="206"/>
      <c r="O95" s="206">
        <v>2</v>
      </c>
      <c r="P95" s="206">
        <v>2</v>
      </c>
      <c r="Q95" s="206"/>
      <c r="R95" s="211"/>
    </row>
    <row r="96" spans="2:18" s="230" customFormat="1" ht="12.75" customHeight="1">
      <c r="B96" s="192" t="s">
        <v>539</v>
      </c>
      <c r="C96" s="73" t="s">
        <v>80</v>
      </c>
      <c r="D96" s="209">
        <f t="shared" si="7"/>
        <v>222</v>
      </c>
      <c r="E96" s="209">
        <v>222</v>
      </c>
      <c r="F96" s="209"/>
      <c r="G96" s="209"/>
      <c r="H96" s="209"/>
      <c r="I96" s="209"/>
      <c r="J96" s="209"/>
      <c r="K96" s="207">
        <v>19</v>
      </c>
      <c r="L96" s="207">
        <v>9</v>
      </c>
      <c r="M96" s="206">
        <v>8</v>
      </c>
      <c r="N96" s="206"/>
      <c r="O96" s="206">
        <v>8</v>
      </c>
      <c r="P96" s="206"/>
      <c r="Q96" s="206"/>
      <c r="R96" s="211"/>
    </row>
    <row r="97" spans="2:18" s="230" customFormat="1" ht="12.75" customHeight="1">
      <c r="B97" s="192" t="s">
        <v>540</v>
      </c>
      <c r="C97" s="73" t="s">
        <v>81</v>
      </c>
      <c r="D97" s="209">
        <f t="shared" si="7"/>
        <v>0</v>
      </c>
      <c r="E97" s="209"/>
      <c r="F97" s="209"/>
      <c r="G97" s="209"/>
      <c r="H97" s="209"/>
      <c r="I97" s="209"/>
      <c r="J97" s="209"/>
      <c r="K97" s="207"/>
      <c r="L97" s="207"/>
      <c r="M97" s="206"/>
      <c r="N97" s="206"/>
      <c r="O97" s="206"/>
      <c r="P97" s="206"/>
      <c r="Q97" s="206"/>
      <c r="R97" s="211"/>
    </row>
    <row r="98" spans="2:18" s="230" customFormat="1" ht="12.75" customHeight="1">
      <c r="B98" s="192" t="s">
        <v>541</v>
      </c>
      <c r="C98" s="73" t="s">
        <v>82</v>
      </c>
      <c r="D98" s="209">
        <f t="shared" si="7"/>
        <v>0</v>
      </c>
      <c r="E98" s="209"/>
      <c r="F98" s="209"/>
      <c r="G98" s="209"/>
      <c r="H98" s="209"/>
      <c r="I98" s="209"/>
      <c r="J98" s="209"/>
      <c r="K98" s="207"/>
      <c r="L98" s="207"/>
      <c r="M98" s="206"/>
      <c r="N98" s="206"/>
      <c r="O98" s="206"/>
      <c r="P98" s="206"/>
      <c r="Q98" s="206"/>
      <c r="R98" s="211"/>
    </row>
    <row r="99" spans="2:18" s="230" customFormat="1" ht="12.75" customHeight="1">
      <c r="B99" s="192" t="s">
        <v>542</v>
      </c>
      <c r="C99" s="73" t="s">
        <v>83</v>
      </c>
      <c r="D99" s="209">
        <f t="shared" si="7"/>
        <v>0</v>
      </c>
      <c r="E99" s="209"/>
      <c r="F99" s="209"/>
      <c r="G99" s="209"/>
      <c r="H99" s="209"/>
      <c r="I99" s="209"/>
      <c r="J99" s="209"/>
      <c r="K99" s="207"/>
      <c r="L99" s="207"/>
      <c r="M99" s="206"/>
      <c r="N99" s="206"/>
      <c r="O99" s="206"/>
      <c r="P99" s="206"/>
      <c r="Q99" s="206"/>
      <c r="R99" s="211"/>
    </row>
    <row r="100" spans="2:18" s="230" customFormat="1" ht="12.75" customHeight="1">
      <c r="B100" s="192" t="s">
        <v>543</v>
      </c>
      <c r="C100" s="73" t="s">
        <v>84</v>
      </c>
      <c r="D100" s="209">
        <f t="shared" si="7"/>
        <v>0</v>
      </c>
      <c r="E100" s="209"/>
      <c r="F100" s="209"/>
      <c r="G100" s="209"/>
      <c r="H100" s="209"/>
      <c r="I100" s="209"/>
      <c r="J100" s="209"/>
      <c r="K100" s="207"/>
      <c r="L100" s="207"/>
      <c r="M100" s="206"/>
      <c r="N100" s="206"/>
      <c r="O100" s="206"/>
      <c r="P100" s="206"/>
      <c r="Q100" s="206"/>
      <c r="R100" s="211"/>
    </row>
    <row r="101" spans="2:18" s="230" customFormat="1" ht="12.75" customHeight="1">
      <c r="B101" s="192" t="s">
        <v>544</v>
      </c>
      <c r="C101" s="73" t="s">
        <v>85</v>
      </c>
      <c r="D101" s="209">
        <f t="shared" si="7"/>
        <v>0</v>
      </c>
      <c r="E101" s="209"/>
      <c r="F101" s="209"/>
      <c r="G101" s="209"/>
      <c r="H101" s="209"/>
      <c r="I101" s="209"/>
      <c r="J101" s="209"/>
      <c r="K101" s="207"/>
      <c r="L101" s="207"/>
      <c r="M101" s="206"/>
      <c r="N101" s="206"/>
      <c r="O101" s="206"/>
      <c r="P101" s="206"/>
      <c r="Q101" s="206"/>
      <c r="R101" s="211"/>
    </row>
    <row r="102" spans="2:18" s="230" customFormat="1" ht="12.75" customHeight="1">
      <c r="B102" s="192" t="s">
        <v>545</v>
      </c>
      <c r="C102" s="73" t="s">
        <v>86</v>
      </c>
      <c r="D102" s="209">
        <f t="shared" si="7"/>
        <v>0</v>
      </c>
      <c r="E102" s="209"/>
      <c r="F102" s="209"/>
      <c r="G102" s="209"/>
      <c r="H102" s="209"/>
      <c r="I102" s="209"/>
      <c r="J102" s="209"/>
      <c r="K102" s="207"/>
      <c r="L102" s="207"/>
      <c r="M102" s="206"/>
      <c r="N102" s="206"/>
      <c r="O102" s="206"/>
      <c r="P102" s="206"/>
      <c r="Q102" s="206"/>
      <c r="R102" s="211"/>
    </row>
    <row r="103" spans="2:18" s="230" customFormat="1" ht="12.75" customHeight="1">
      <c r="B103" s="192" t="s">
        <v>546</v>
      </c>
      <c r="C103" s="73" t="s">
        <v>87</v>
      </c>
      <c r="D103" s="209">
        <f t="shared" si="7"/>
        <v>0</v>
      </c>
      <c r="E103" s="209"/>
      <c r="F103" s="209"/>
      <c r="G103" s="209"/>
      <c r="H103" s="209"/>
      <c r="I103" s="209"/>
      <c r="J103" s="209"/>
      <c r="K103" s="207"/>
      <c r="L103" s="207"/>
      <c r="M103" s="206"/>
      <c r="N103" s="206"/>
      <c r="O103" s="206"/>
      <c r="P103" s="206"/>
      <c r="Q103" s="206"/>
      <c r="R103" s="211"/>
    </row>
    <row r="104" spans="2:18" s="230" customFormat="1" ht="12.75" customHeight="1">
      <c r="B104" s="192" t="s">
        <v>547</v>
      </c>
      <c r="C104" s="73" t="s">
        <v>88</v>
      </c>
      <c r="D104" s="209">
        <f t="shared" si="7"/>
        <v>0</v>
      </c>
      <c r="E104" s="209"/>
      <c r="F104" s="209"/>
      <c r="G104" s="209"/>
      <c r="H104" s="209"/>
      <c r="I104" s="209"/>
      <c r="J104" s="209"/>
      <c r="K104" s="207"/>
      <c r="L104" s="207"/>
      <c r="M104" s="206"/>
      <c r="N104" s="206"/>
      <c r="O104" s="206"/>
      <c r="P104" s="206"/>
      <c r="Q104" s="206"/>
      <c r="R104" s="211"/>
    </row>
    <row r="105" spans="2:18" s="230" customFormat="1" ht="12.75" customHeight="1">
      <c r="B105" s="192" t="s">
        <v>548</v>
      </c>
      <c r="C105" s="73" t="s">
        <v>89</v>
      </c>
      <c r="D105" s="209">
        <f t="shared" si="7"/>
        <v>0</v>
      </c>
      <c r="E105" s="209"/>
      <c r="F105" s="209"/>
      <c r="G105" s="209"/>
      <c r="H105" s="209"/>
      <c r="I105" s="209"/>
      <c r="J105" s="209"/>
      <c r="K105" s="207"/>
      <c r="L105" s="207"/>
      <c r="M105" s="206"/>
      <c r="N105" s="206"/>
      <c r="O105" s="206"/>
      <c r="P105" s="206"/>
      <c r="Q105" s="206"/>
      <c r="R105" s="211"/>
    </row>
    <row r="106" spans="2:18" s="230" customFormat="1" ht="12.75" customHeight="1">
      <c r="B106" s="192" t="s">
        <v>549</v>
      </c>
      <c r="C106" s="73" t="s">
        <v>90</v>
      </c>
      <c r="D106" s="209">
        <f t="shared" si="7"/>
        <v>0</v>
      </c>
      <c r="E106" s="209"/>
      <c r="F106" s="209"/>
      <c r="G106" s="209"/>
      <c r="H106" s="209"/>
      <c r="I106" s="209"/>
      <c r="J106" s="209"/>
      <c r="K106" s="207"/>
      <c r="L106" s="207"/>
      <c r="M106" s="206"/>
      <c r="N106" s="206"/>
      <c r="O106" s="206"/>
      <c r="P106" s="206"/>
      <c r="Q106" s="206"/>
      <c r="R106" s="211"/>
    </row>
    <row r="107" spans="2:18" s="230" customFormat="1" ht="12.75" customHeight="1">
      <c r="B107" s="192" t="s">
        <v>550</v>
      </c>
      <c r="C107" s="73" t="s">
        <v>91</v>
      </c>
      <c r="D107" s="209">
        <f t="shared" si="7"/>
        <v>0</v>
      </c>
      <c r="E107" s="209"/>
      <c r="F107" s="209"/>
      <c r="G107" s="209"/>
      <c r="H107" s="209"/>
      <c r="I107" s="209"/>
      <c r="J107" s="209"/>
      <c r="K107" s="207"/>
      <c r="L107" s="207"/>
      <c r="M107" s="206"/>
      <c r="N107" s="206"/>
      <c r="O107" s="206"/>
      <c r="P107" s="206"/>
      <c r="Q107" s="206"/>
      <c r="R107" s="211"/>
    </row>
    <row r="108" spans="2:18" s="230" customFormat="1" ht="12.75" customHeight="1">
      <c r="B108" s="192" t="s">
        <v>551</v>
      </c>
      <c r="C108" s="73" t="s">
        <v>92</v>
      </c>
      <c r="D108" s="209">
        <f t="shared" si="7"/>
        <v>18</v>
      </c>
      <c r="E108" s="209" t="s">
        <v>191</v>
      </c>
      <c r="F108" s="209"/>
      <c r="G108" s="209"/>
      <c r="H108" s="209"/>
      <c r="I108" s="209"/>
      <c r="J108" s="209"/>
      <c r="K108" s="207">
        <v>6</v>
      </c>
      <c r="L108" s="207">
        <v>1</v>
      </c>
      <c r="M108" s="206">
        <v>1</v>
      </c>
      <c r="N108" s="206"/>
      <c r="O108" s="206">
        <v>1</v>
      </c>
      <c r="P108" s="206"/>
      <c r="Q108" s="206"/>
      <c r="R108" s="211"/>
    </row>
    <row r="109" spans="2:18" s="230" customFormat="1" ht="12.75" customHeight="1">
      <c r="B109" s="192" t="s">
        <v>552</v>
      </c>
      <c r="C109" s="73" t="s">
        <v>93</v>
      </c>
      <c r="D109" s="209">
        <f t="shared" si="7"/>
        <v>0</v>
      </c>
      <c r="E109" s="209"/>
      <c r="F109" s="209"/>
      <c r="G109" s="209"/>
      <c r="H109" s="209"/>
      <c r="I109" s="209"/>
      <c r="J109" s="209"/>
      <c r="K109" s="207"/>
      <c r="L109" s="207"/>
      <c r="M109" s="206"/>
      <c r="N109" s="206"/>
      <c r="O109" s="206"/>
      <c r="P109" s="206"/>
      <c r="Q109" s="206"/>
      <c r="R109" s="211"/>
    </row>
    <row r="110" spans="2:18" s="230" customFormat="1" ht="12.75" customHeight="1">
      <c r="B110" s="192" t="s">
        <v>553</v>
      </c>
      <c r="C110" s="73" t="s">
        <v>94</v>
      </c>
      <c r="D110" s="209">
        <f t="shared" si="7"/>
        <v>0</v>
      </c>
      <c r="E110" s="209"/>
      <c r="F110" s="209"/>
      <c r="G110" s="209"/>
      <c r="H110" s="209"/>
      <c r="I110" s="209"/>
      <c r="J110" s="209"/>
      <c r="K110" s="207"/>
      <c r="L110" s="207"/>
      <c r="M110" s="206"/>
      <c r="N110" s="206"/>
      <c r="O110" s="206"/>
      <c r="P110" s="206"/>
      <c r="Q110" s="206"/>
      <c r="R110" s="211"/>
    </row>
    <row r="111" spans="2:18" s="230" customFormat="1" ht="12.75" customHeight="1">
      <c r="B111" s="192" t="s">
        <v>554</v>
      </c>
      <c r="C111" s="73" t="s">
        <v>95</v>
      </c>
      <c r="D111" s="209">
        <f t="shared" si="7"/>
        <v>0</v>
      </c>
      <c r="E111" s="209"/>
      <c r="F111" s="209"/>
      <c r="G111" s="209"/>
      <c r="H111" s="209"/>
      <c r="I111" s="209"/>
      <c r="J111" s="209"/>
      <c r="K111" s="207"/>
      <c r="L111" s="207"/>
      <c r="M111" s="206"/>
      <c r="N111" s="206"/>
      <c r="O111" s="206"/>
      <c r="P111" s="206"/>
      <c r="Q111" s="206"/>
      <c r="R111" s="211"/>
    </row>
    <row r="112" spans="2:18" s="230" customFormat="1" ht="12.75" customHeight="1">
      <c r="B112" s="192" t="s">
        <v>555</v>
      </c>
      <c r="C112" s="73" t="s">
        <v>96</v>
      </c>
      <c r="D112" s="209">
        <f t="shared" si="7"/>
        <v>59</v>
      </c>
      <c r="E112" s="209" t="s">
        <v>708</v>
      </c>
      <c r="F112" s="209"/>
      <c r="G112" s="209"/>
      <c r="H112" s="209"/>
      <c r="I112" s="209"/>
      <c r="J112" s="209"/>
      <c r="K112" s="207">
        <v>59</v>
      </c>
      <c r="L112" s="207">
        <v>2</v>
      </c>
      <c r="M112" s="206">
        <v>2</v>
      </c>
      <c r="N112" s="206"/>
      <c r="O112" s="206">
        <v>2</v>
      </c>
      <c r="P112" s="206">
        <v>2</v>
      </c>
      <c r="Q112" s="206"/>
      <c r="R112" s="211"/>
    </row>
    <row r="113" spans="2:18" s="230" customFormat="1" ht="12.75" customHeight="1">
      <c r="B113" s="192" t="s">
        <v>556</v>
      </c>
      <c r="C113" s="73" t="s">
        <v>97</v>
      </c>
      <c r="D113" s="209">
        <f t="shared" si="7"/>
        <v>0</v>
      </c>
      <c r="E113" s="209"/>
      <c r="F113" s="209"/>
      <c r="G113" s="209"/>
      <c r="H113" s="209"/>
      <c r="I113" s="209"/>
      <c r="J113" s="209"/>
      <c r="K113" s="207"/>
      <c r="L113" s="207"/>
      <c r="M113" s="206"/>
      <c r="N113" s="206"/>
      <c r="O113" s="206"/>
      <c r="P113" s="206"/>
      <c r="Q113" s="206"/>
      <c r="R113" s="211"/>
    </row>
    <row r="114" spans="2:18" s="230" customFormat="1" ht="12.75" customHeight="1">
      <c r="B114" s="192" t="s">
        <v>557</v>
      </c>
      <c r="C114" s="73" t="s">
        <v>98</v>
      </c>
      <c r="D114" s="209">
        <f t="shared" si="7"/>
        <v>0</v>
      </c>
      <c r="E114" s="209"/>
      <c r="F114" s="209"/>
      <c r="G114" s="209"/>
      <c r="H114" s="209"/>
      <c r="I114" s="209"/>
      <c r="J114" s="209"/>
      <c r="K114" s="207"/>
      <c r="L114" s="207"/>
      <c r="M114" s="206"/>
      <c r="N114" s="206"/>
      <c r="O114" s="206"/>
      <c r="P114" s="206"/>
      <c r="Q114" s="206"/>
      <c r="R114" s="211"/>
    </row>
    <row r="115" spans="2:18" s="230" customFormat="1" ht="12.75" customHeight="1">
      <c r="B115" s="192" t="s">
        <v>558</v>
      </c>
      <c r="C115" s="73" t="s">
        <v>99</v>
      </c>
      <c r="D115" s="209">
        <f t="shared" si="7"/>
        <v>0</v>
      </c>
      <c r="E115" s="209"/>
      <c r="F115" s="209"/>
      <c r="G115" s="209"/>
      <c r="H115" s="209"/>
      <c r="I115" s="209"/>
      <c r="J115" s="209"/>
      <c r="K115" s="207"/>
      <c r="L115" s="207"/>
      <c r="M115" s="206"/>
      <c r="N115" s="206"/>
      <c r="O115" s="206"/>
      <c r="P115" s="206"/>
      <c r="Q115" s="206"/>
      <c r="R115" s="211"/>
    </row>
    <row r="116" spans="2:18" s="230" customFormat="1" ht="12.75" customHeight="1">
      <c r="B116" s="192" t="s">
        <v>559</v>
      </c>
      <c r="C116" s="73" t="s">
        <v>100</v>
      </c>
      <c r="D116" s="209">
        <f t="shared" si="7"/>
        <v>0</v>
      </c>
      <c r="E116" s="209"/>
      <c r="F116" s="209"/>
      <c r="G116" s="209"/>
      <c r="H116" s="209"/>
      <c r="I116" s="209"/>
      <c r="J116" s="209"/>
      <c r="K116" s="207"/>
      <c r="L116" s="207"/>
      <c r="M116" s="206"/>
      <c r="N116" s="206"/>
      <c r="O116" s="206"/>
      <c r="P116" s="206"/>
      <c r="Q116" s="206"/>
      <c r="R116" s="211"/>
    </row>
    <row r="117" spans="2:18" s="230" customFormat="1" ht="12.75" customHeight="1">
      <c r="B117" s="192" t="s">
        <v>560</v>
      </c>
      <c r="C117" s="73" t="s">
        <v>101</v>
      </c>
      <c r="D117" s="209">
        <f t="shared" si="7"/>
        <v>0</v>
      </c>
      <c r="E117" s="209"/>
      <c r="F117" s="209"/>
      <c r="G117" s="209"/>
      <c r="H117" s="209"/>
      <c r="I117" s="209"/>
      <c r="J117" s="209"/>
      <c r="K117" s="207"/>
      <c r="L117" s="207"/>
      <c r="M117" s="206"/>
      <c r="N117" s="206"/>
      <c r="O117" s="206"/>
      <c r="P117" s="206"/>
      <c r="Q117" s="206"/>
      <c r="R117" s="211"/>
    </row>
    <row r="118" spans="2:18" s="230" customFormat="1" ht="12.75" customHeight="1">
      <c r="B118" s="192" t="s">
        <v>561</v>
      </c>
      <c r="C118" s="73" t="s">
        <v>102</v>
      </c>
      <c r="D118" s="209">
        <f t="shared" si="7"/>
        <v>0</v>
      </c>
      <c r="E118" s="209"/>
      <c r="F118" s="209"/>
      <c r="G118" s="209"/>
      <c r="H118" s="209"/>
      <c r="I118" s="209"/>
      <c r="J118" s="209"/>
      <c r="K118" s="207"/>
      <c r="L118" s="207"/>
      <c r="M118" s="206"/>
      <c r="N118" s="206"/>
      <c r="O118" s="206"/>
      <c r="P118" s="206"/>
      <c r="Q118" s="206"/>
      <c r="R118" s="211"/>
    </row>
    <row r="119" spans="2:18" s="230" customFormat="1" ht="12.75" customHeight="1">
      <c r="B119" s="192" t="s">
        <v>562</v>
      </c>
      <c r="C119" s="73" t="s">
        <v>103</v>
      </c>
      <c r="D119" s="209">
        <f t="shared" si="7"/>
        <v>0</v>
      </c>
      <c r="E119" s="209"/>
      <c r="F119" s="209"/>
      <c r="G119" s="209"/>
      <c r="H119" s="209"/>
      <c r="I119" s="209"/>
      <c r="J119" s="209"/>
      <c r="K119" s="207"/>
      <c r="L119" s="207"/>
      <c r="M119" s="206"/>
      <c r="N119" s="206"/>
      <c r="O119" s="206"/>
      <c r="P119" s="206"/>
      <c r="Q119" s="206"/>
      <c r="R119" s="211"/>
    </row>
    <row r="120" spans="2:18" s="230" customFormat="1" ht="12.75" customHeight="1">
      <c r="B120" s="192" t="s">
        <v>563</v>
      </c>
      <c r="C120" s="73" t="s">
        <v>104</v>
      </c>
      <c r="D120" s="209">
        <f t="shared" si="7"/>
        <v>139</v>
      </c>
      <c r="E120" s="209">
        <v>139</v>
      </c>
      <c r="F120" s="209"/>
      <c r="G120" s="209"/>
      <c r="H120" s="209"/>
      <c r="I120" s="209"/>
      <c r="J120" s="209"/>
      <c r="K120" s="207">
        <v>36</v>
      </c>
      <c r="L120" s="207">
        <v>8</v>
      </c>
      <c r="M120" s="206">
        <v>7</v>
      </c>
      <c r="N120" s="206"/>
      <c r="O120" s="206">
        <v>7</v>
      </c>
      <c r="P120" s="206"/>
      <c r="Q120" s="206"/>
      <c r="R120" s="211"/>
    </row>
    <row r="121" spans="2:18" s="230" customFormat="1" ht="12.75" customHeight="1">
      <c r="B121" s="192" t="s">
        <v>564</v>
      </c>
      <c r="C121" s="73" t="s">
        <v>105</v>
      </c>
      <c r="D121" s="209">
        <f t="shared" si="7"/>
        <v>76</v>
      </c>
      <c r="E121" s="209" t="s">
        <v>745</v>
      </c>
      <c r="F121" s="209"/>
      <c r="G121" s="209"/>
      <c r="H121" s="209"/>
      <c r="I121" s="209"/>
      <c r="J121" s="209"/>
      <c r="K121" s="207">
        <v>7</v>
      </c>
      <c r="L121" s="207">
        <v>6</v>
      </c>
      <c r="M121" s="206">
        <v>5</v>
      </c>
      <c r="N121" s="206"/>
      <c r="O121" s="206">
        <v>5</v>
      </c>
      <c r="P121" s="206">
        <v>1</v>
      </c>
      <c r="Q121" s="206"/>
      <c r="R121" s="211"/>
    </row>
    <row r="122" spans="2:18" s="230" customFormat="1" ht="12.75" customHeight="1">
      <c r="B122" s="196" t="s">
        <v>565</v>
      </c>
      <c r="C122" s="73" t="s">
        <v>106</v>
      </c>
      <c r="D122" s="209">
        <f t="shared" si="7"/>
        <v>0</v>
      </c>
      <c r="E122" s="210"/>
      <c r="F122" s="210"/>
      <c r="G122" s="210"/>
      <c r="H122" s="210"/>
      <c r="I122" s="210"/>
      <c r="J122" s="210"/>
      <c r="K122" s="232"/>
      <c r="L122" s="232"/>
      <c r="M122" s="208"/>
      <c r="N122" s="208"/>
      <c r="O122" s="208"/>
      <c r="P122" s="208"/>
      <c r="Q122" s="208"/>
      <c r="R122" s="211"/>
    </row>
    <row r="123" spans="2:18" s="230" customFormat="1" ht="12.75" customHeight="1">
      <c r="B123" s="192" t="s">
        <v>566</v>
      </c>
      <c r="C123" s="73" t="s">
        <v>107</v>
      </c>
      <c r="D123" s="209">
        <f t="shared" si="7"/>
        <v>0</v>
      </c>
      <c r="E123" s="209"/>
      <c r="F123" s="209"/>
      <c r="G123" s="209"/>
      <c r="H123" s="209"/>
      <c r="I123" s="209"/>
      <c r="J123" s="209"/>
      <c r="K123" s="207"/>
      <c r="L123" s="207"/>
      <c r="M123" s="206"/>
      <c r="N123" s="206"/>
      <c r="O123" s="206"/>
      <c r="P123" s="206"/>
      <c r="Q123" s="206"/>
      <c r="R123" s="211"/>
    </row>
    <row r="124" spans="2:18" s="230" customFormat="1" ht="12.75" customHeight="1">
      <c r="B124" s="192" t="s">
        <v>567</v>
      </c>
      <c r="C124" s="73" t="s">
        <v>108</v>
      </c>
      <c r="D124" s="209">
        <f t="shared" si="7"/>
        <v>18</v>
      </c>
      <c r="E124" s="209" t="s">
        <v>191</v>
      </c>
      <c r="F124" s="209"/>
      <c r="G124" s="209"/>
      <c r="H124" s="209"/>
      <c r="I124" s="209"/>
      <c r="J124" s="209"/>
      <c r="K124" s="207">
        <v>1</v>
      </c>
      <c r="L124" s="207">
        <v>1</v>
      </c>
      <c r="M124" s="206">
        <v>1</v>
      </c>
      <c r="N124" s="206"/>
      <c r="O124" s="206">
        <v>1</v>
      </c>
      <c r="P124" s="206"/>
      <c r="Q124" s="206"/>
      <c r="R124" s="211"/>
    </row>
    <row r="125" spans="2:18" s="230" customFormat="1" ht="12.75" customHeight="1">
      <c r="B125" s="192" t="s">
        <v>568</v>
      </c>
      <c r="C125" s="73" t="s">
        <v>109</v>
      </c>
      <c r="D125" s="209">
        <f t="shared" si="7"/>
        <v>0</v>
      </c>
      <c r="E125" s="209"/>
      <c r="F125" s="209"/>
      <c r="G125" s="209"/>
      <c r="H125" s="209"/>
      <c r="I125" s="209"/>
      <c r="J125" s="209"/>
      <c r="K125" s="207"/>
      <c r="L125" s="207"/>
      <c r="M125" s="206"/>
      <c r="N125" s="206"/>
      <c r="O125" s="206"/>
      <c r="P125" s="206"/>
      <c r="Q125" s="206"/>
      <c r="R125" s="211"/>
    </row>
    <row r="126" spans="2:18" s="230" customFormat="1" ht="12.75" customHeight="1">
      <c r="B126" s="192" t="s">
        <v>569</v>
      </c>
      <c r="C126" s="73" t="s">
        <v>110</v>
      </c>
      <c r="D126" s="209">
        <f t="shared" si="7"/>
        <v>0</v>
      </c>
      <c r="E126" s="209"/>
      <c r="F126" s="209"/>
      <c r="G126" s="209"/>
      <c r="H126" s="209"/>
      <c r="I126" s="209"/>
      <c r="J126" s="209"/>
      <c r="K126" s="207"/>
      <c r="L126" s="207"/>
      <c r="M126" s="206"/>
      <c r="N126" s="206"/>
      <c r="O126" s="206"/>
      <c r="P126" s="206"/>
      <c r="Q126" s="206"/>
      <c r="R126" s="211"/>
    </row>
    <row r="127" spans="2:18" s="230" customFormat="1" ht="12.75" customHeight="1">
      <c r="B127" s="192" t="s">
        <v>570</v>
      </c>
      <c r="C127" s="73" t="s">
        <v>111</v>
      </c>
      <c r="D127" s="209">
        <f t="shared" si="7"/>
        <v>0</v>
      </c>
      <c r="E127" s="209"/>
      <c r="F127" s="209"/>
      <c r="G127" s="209"/>
      <c r="H127" s="209"/>
      <c r="I127" s="209"/>
      <c r="J127" s="209"/>
      <c r="K127" s="207"/>
      <c r="L127" s="207"/>
      <c r="M127" s="207"/>
      <c r="N127" s="207"/>
      <c r="O127" s="207"/>
      <c r="P127" s="207"/>
      <c r="Q127" s="207"/>
      <c r="R127" s="211"/>
    </row>
    <row r="128" spans="2:18" s="230" customFormat="1" ht="12.75" customHeight="1">
      <c r="B128" s="368">
        <v>8</v>
      </c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</row>
    <row r="129" spans="2:18" s="157" customFormat="1" ht="12" customHeight="1">
      <c r="B129" s="72" t="s">
        <v>343</v>
      </c>
      <c r="C129" s="72" t="s">
        <v>344</v>
      </c>
      <c r="D129" s="72">
        <v>1</v>
      </c>
      <c r="E129" s="72">
        <v>2</v>
      </c>
      <c r="F129" s="72">
        <v>3</v>
      </c>
      <c r="G129" s="72">
        <v>4</v>
      </c>
      <c r="H129" s="72">
        <v>5</v>
      </c>
      <c r="I129" s="72">
        <v>6</v>
      </c>
      <c r="J129" s="72">
        <v>7</v>
      </c>
      <c r="K129" s="72">
        <v>8</v>
      </c>
      <c r="L129" s="131">
        <v>9</v>
      </c>
      <c r="M129" s="191">
        <v>10</v>
      </c>
      <c r="N129" s="191">
        <v>11</v>
      </c>
      <c r="O129" s="191">
        <v>12</v>
      </c>
      <c r="P129" s="191">
        <v>13</v>
      </c>
      <c r="Q129" s="131">
        <v>14</v>
      </c>
      <c r="R129" s="195">
        <v>15</v>
      </c>
    </row>
    <row r="130" spans="2:18" s="157" customFormat="1" ht="12" customHeight="1">
      <c r="B130" s="197" t="s">
        <v>571</v>
      </c>
      <c r="C130" s="109" t="s">
        <v>112</v>
      </c>
      <c r="D130" s="209">
        <f aca="true" t="shared" si="8" ref="D130:D170">E130+F130+G130+H130+I130+J130</f>
        <v>0</v>
      </c>
      <c r="E130" s="212"/>
      <c r="F130" s="212"/>
      <c r="G130" s="212"/>
      <c r="H130" s="212"/>
      <c r="I130" s="212"/>
      <c r="J130" s="212"/>
      <c r="K130" s="212"/>
      <c r="L130" s="213"/>
      <c r="M130" s="214"/>
      <c r="N130" s="214"/>
      <c r="O130" s="214"/>
      <c r="P130" s="214"/>
      <c r="Q130" s="214"/>
      <c r="R130" s="213"/>
    </row>
    <row r="131" spans="2:18" s="230" customFormat="1" ht="13.5" customHeight="1">
      <c r="B131" s="192" t="s">
        <v>572</v>
      </c>
      <c r="C131" s="109" t="s">
        <v>113</v>
      </c>
      <c r="D131" s="209">
        <f t="shared" si="8"/>
        <v>0</v>
      </c>
      <c r="E131" s="209"/>
      <c r="F131" s="209"/>
      <c r="G131" s="209"/>
      <c r="H131" s="209"/>
      <c r="I131" s="209"/>
      <c r="J131" s="209"/>
      <c r="K131" s="207"/>
      <c r="L131" s="207"/>
      <c r="M131" s="207"/>
      <c r="N131" s="207"/>
      <c r="O131" s="207"/>
      <c r="P131" s="207"/>
      <c r="Q131" s="207"/>
      <c r="R131" s="211"/>
    </row>
    <row r="132" spans="2:18" s="230" customFormat="1" ht="13.5" customHeight="1">
      <c r="B132" s="192" t="s">
        <v>573</v>
      </c>
      <c r="C132" s="109" t="s">
        <v>114</v>
      </c>
      <c r="D132" s="209">
        <f t="shared" si="8"/>
        <v>102</v>
      </c>
      <c r="E132" s="209">
        <v>102</v>
      </c>
      <c r="F132" s="209"/>
      <c r="G132" s="209"/>
      <c r="H132" s="209"/>
      <c r="I132" s="209"/>
      <c r="J132" s="209"/>
      <c r="K132" s="207">
        <v>34</v>
      </c>
      <c r="L132" s="207">
        <v>4</v>
      </c>
      <c r="M132" s="207">
        <v>4</v>
      </c>
      <c r="N132" s="207"/>
      <c r="O132" s="207">
        <v>4</v>
      </c>
      <c r="P132" s="207">
        <v>2</v>
      </c>
      <c r="Q132" s="207"/>
      <c r="R132" s="211"/>
    </row>
    <row r="133" spans="2:18" s="230" customFormat="1" ht="13.5" customHeight="1">
      <c r="B133" s="192" t="s">
        <v>574</v>
      </c>
      <c r="C133" s="109" t="s">
        <v>115</v>
      </c>
      <c r="D133" s="209">
        <f t="shared" si="8"/>
        <v>0</v>
      </c>
      <c r="E133" s="209"/>
      <c r="F133" s="209"/>
      <c r="G133" s="209"/>
      <c r="H133" s="209"/>
      <c r="I133" s="209"/>
      <c r="J133" s="209"/>
      <c r="K133" s="207"/>
      <c r="L133" s="207"/>
      <c r="M133" s="206"/>
      <c r="N133" s="206"/>
      <c r="O133" s="206"/>
      <c r="P133" s="206"/>
      <c r="Q133" s="206"/>
      <c r="R133" s="211"/>
    </row>
    <row r="134" spans="2:18" s="230" customFormat="1" ht="13.5" customHeight="1">
      <c r="B134" s="192" t="s">
        <v>575</v>
      </c>
      <c r="C134" s="109" t="s">
        <v>116</v>
      </c>
      <c r="D134" s="209">
        <f t="shared" si="8"/>
        <v>0</v>
      </c>
      <c r="E134" s="209"/>
      <c r="F134" s="209"/>
      <c r="G134" s="209"/>
      <c r="H134" s="209"/>
      <c r="I134" s="209"/>
      <c r="J134" s="209"/>
      <c r="K134" s="207"/>
      <c r="L134" s="207"/>
      <c r="M134" s="206"/>
      <c r="N134" s="206"/>
      <c r="O134" s="206"/>
      <c r="P134" s="206"/>
      <c r="Q134" s="206"/>
      <c r="R134" s="211"/>
    </row>
    <row r="135" spans="2:18" s="230" customFormat="1" ht="13.5" customHeight="1">
      <c r="B135" s="192" t="s">
        <v>576</v>
      </c>
      <c r="C135" s="109" t="s">
        <v>117</v>
      </c>
      <c r="D135" s="209">
        <f t="shared" si="8"/>
        <v>0</v>
      </c>
      <c r="E135" s="209"/>
      <c r="F135" s="209"/>
      <c r="G135" s="209"/>
      <c r="H135" s="209"/>
      <c r="I135" s="209"/>
      <c r="J135" s="209"/>
      <c r="K135" s="232"/>
      <c r="L135" s="232"/>
      <c r="M135" s="208"/>
      <c r="N135" s="208"/>
      <c r="O135" s="208"/>
      <c r="P135" s="208"/>
      <c r="Q135" s="208"/>
      <c r="R135" s="211"/>
    </row>
    <row r="136" spans="2:18" s="230" customFormat="1" ht="13.5" customHeight="1">
      <c r="B136" s="192" t="s">
        <v>577</v>
      </c>
      <c r="C136" s="109" t="s">
        <v>118</v>
      </c>
      <c r="D136" s="209">
        <f t="shared" si="8"/>
        <v>19</v>
      </c>
      <c r="E136" s="209">
        <v>19</v>
      </c>
      <c r="F136" s="209"/>
      <c r="G136" s="209"/>
      <c r="H136" s="209"/>
      <c r="I136" s="209"/>
      <c r="J136" s="209"/>
      <c r="K136" s="207">
        <v>1</v>
      </c>
      <c r="L136" s="207">
        <v>3</v>
      </c>
      <c r="M136" s="206">
        <v>3</v>
      </c>
      <c r="N136" s="206"/>
      <c r="O136" s="206">
        <v>3</v>
      </c>
      <c r="P136" s="206"/>
      <c r="Q136" s="206"/>
      <c r="R136" s="211"/>
    </row>
    <row r="137" spans="2:18" s="230" customFormat="1" ht="13.5" customHeight="1">
      <c r="B137" s="192" t="s">
        <v>578</v>
      </c>
      <c r="C137" s="109" t="s">
        <v>119</v>
      </c>
      <c r="D137" s="209">
        <f t="shared" si="8"/>
        <v>0</v>
      </c>
      <c r="E137" s="209"/>
      <c r="F137" s="209"/>
      <c r="G137" s="209"/>
      <c r="H137" s="209"/>
      <c r="I137" s="209"/>
      <c r="J137" s="209"/>
      <c r="K137" s="207"/>
      <c r="L137" s="207"/>
      <c r="M137" s="206"/>
      <c r="N137" s="206"/>
      <c r="O137" s="206"/>
      <c r="P137" s="206"/>
      <c r="Q137" s="206"/>
      <c r="R137" s="211"/>
    </row>
    <row r="138" spans="2:18" s="230" customFormat="1" ht="13.5" customHeight="1">
      <c r="B138" s="192" t="s">
        <v>579</v>
      </c>
      <c r="C138" s="109" t="s">
        <v>120</v>
      </c>
      <c r="D138" s="209">
        <f t="shared" si="8"/>
        <v>0</v>
      </c>
      <c r="E138" s="209"/>
      <c r="F138" s="209"/>
      <c r="G138" s="209"/>
      <c r="H138" s="209"/>
      <c r="I138" s="209"/>
      <c r="J138" s="209"/>
      <c r="K138" s="207"/>
      <c r="L138" s="207"/>
      <c r="M138" s="206"/>
      <c r="N138" s="206"/>
      <c r="O138" s="206"/>
      <c r="P138" s="206"/>
      <c r="Q138" s="206"/>
      <c r="R138" s="211"/>
    </row>
    <row r="139" spans="2:18" s="230" customFormat="1" ht="13.5" customHeight="1">
      <c r="B139" s="192" t="s">
        <v>580</v>
      </c>
      <c r="C139" s="109" t="s">
        <v>121</v>
      </c>
      <c r="D139" s="209">
        <f t="shared" si="8"/>
        <v>0</v>
      </c>
      <c r="E139" s="209"/>
      <c r="F139" s="209"/>
      <c r="G139" s="209"/>
      <c r="H139" s="209"/>
      <c r="I139" s="209"/>
      <c r="J139" s="209"/>
      <c r="K139" s="207"/>
      <c r="L139" s="207"/>
      <c r="M139" s="206"/>
      <c r="N139" s="206"/>
      <c r="O139" s="206"/>
      <c r="P139" s="206"/>
      <c r="Q139" s="206"/>
      <c r="R139" s="211"/>
    </row>
    <row r="140" spans="2:18" s="230" customFormat="1" ht="13.5" customHeight="1">
      <c r="B140" s="192" t="s">
        <v>581</v>
      </c>
      <c r="C140" s="109" t="s">
        <v>122</v>
      </c>
      <c r="D140" s="209">
        <f t="shared" si="8"/>
        <v>0</v>
      </c>
      <c r="E140" s="209"/>
      <c r="F140" s="209"/>
      <c r="G140" s="209"/>
      <c r="H140" s="209"/>
      <c r="I140" s="209"/>
      <c r="J140" s="209"/>
      <c r="K140" s="207"/>
      <c r="L140" s="207"/>
      <c r="M140" s="206"/>
      <c r="N140" s="206"/>
      <c r="O140" s="206"/>
      <c r="P140" s="206"/>
      <c r="Q140" s="206"/>
      <c r="R140" s="211"/>
    </row>
    <row r="141" spans="2:18" s="230" customFormat="1" ht="13.5" customHeight="1">
      <c r="B141" s="192" t="s">
        <v>582</v>
      </c>
      <c r="C141" s="109" t="s">
        <v>123</v>
      </c>
      <c r="D141" s="209">
        <f t="shared" si="8"/>
        <v>0</v>
      </c>
      <c r="E141" s="209"/>
      <c r="F141" s="209"/>
      <c r="G141" s="209"/>
      <c r="H141" s="209"/>
      <c r="I141" s="209"/>
      <c r="J141" s="209"/>
      <c r="K141" s="207"/>
      <c r="L141" s="207"/>
      <c r="M141" s="206"/>
      <c r="N141" s="206"/>
      <c r="O141" s="206"/>
      <c r="P141" s="206"/>
      <c r="Q141" s="206"/>
      <c r="R141" s="211"/>
    </row>
    <row r="142" spans="2:18" s="230" customFormat="1" ht="13.5" customHeight="1">
      <c r="B142" s="192" t="s">
        <v>583</v>
      </c>
      <c r="C142" s="109" t="s">
        <v>124</v>
      </c>
      <c r="D142" s="209">
        <f t="shared" si="8"/>
        <v>0</v>
      </c>
      <c r="E142" s="209"/>
      <c r="F142" s="209"/>
      <c r="G142" s="209"/>
      <c r="H142" s="209"/>
      <c r="I142" s="209"/>
      <c r="J142" s="209"/>
      <c r="K142" s="207"/>
      <c r="L142" s="207"/>
      <c r="M142" s="206"/>
      <c r="N142" s="206"/>
      <c r="O142" s="206"/>
      <c r="P142" s="206"/>
      <c r="Q142" s="206"/>
      <c r="R142" s="211"/>
    </row>
    <row r="143" spans="2:18" s="230" customFormat="1" ht="13.5" customHeight="1">
      <c r="B143" s="192" t="s">
        <v>584</v>
      </c>
      <c r="C143" s="109" t="s">
        <v>125</v>
      </c>
      <c r="D143" s="209">
        <f t="shared" si="8"/>
        <v>0</v>
      </c>
      <c r="E143" s="209"/>
      <c r="F143" s="209"/>
      <c r="G143" s="209"/>
      <c r="H143" s="209"/>
      <c r="I143" s="209"/>
      <c r="J143" s="209"/>
      <c r="K143" s="207"/>
      <c r="L143" s="207"/>
      <c r="M143" s="206"/>
      <c r="N143" s="206"/>
      <c r="O143" s="206"/>
      <c r="P143" s="206"/>
      <c r="Q143" s="206"/>
      <c r="R143" s="211"/>
    </row>
    <row r="144" spans="2:18" s="230" customFormat="1" ht="13.5" customHeight="1">
      <c r="B144" s="192" t="s">
        <v>585</v>
      </c>
      <c r="C144" s="109" t="s">
        <v>126</v>
      </c>
      <c r="D144" s="209">
        <f t="shared" si="8"/>
        <v>0</v>
      </c>
      <c r="E144" s="209"/>
      <c r="F144" s="209"/>
      <c r="G144" s="209"/>
      <c r="H144" s="209"/>
      <c r="I144" s="209"/>
      <c r="J144" s="209"/>
      <c r="K144" s="207"/>
      <c r="L144" s="207"/>
      <c r="M144" s="206"/>
      <c r="N144" s="206"/>
      <c r="O144" s="206"/>
      <c r="P144" s="206"/>
      <c r="Q144" s="206"/>
      <c r="R144" s="211"/>
    </row>
    <row r="145" spans="2:18" s="230" customFormat="1" ht="13.5" customHeight="1">
      <c r="B145" s="192" t="s">
        <v>586</v>
      </c>
      <c r="C145" s="109" t="s">
        <v>127</v>
      </c>
      <c r="D145" s="209">
        <f t="shared" si="8"/>
        <v>180</v>
      </c>
      <c r="E145" s="209">
        <v>180</v>
      </c>
      <c r="F145" s="209"/>
      <c r="G145" s="209"/>
      <c r="H145" s="209"/>
      <c r="I145" s="209"/>
      <c r="J145" s="209"/>
      <c r="K145" s="207">
        <v>67</v>
      </c>
      <c r="L145" s="207">
        <v>12</v>
      </c>
      <c r="M145" s="206">
        <v>9</v>
      </c>
      <c r="N145" s="206"/>
      <c r="O145" s="206">
        <v>9</v>
      </c>
      <c r="P145" s="206">
        <v>5</v>
      </c>
      <c r="Q145" s="206"/>
      <c r="R145" s="211"/>
    </row>
    <row r="146" spans="2:18" s="230" customFormat="1" ht="13.5" customHeight="1">
      <c r="B146" s="192" t="s">
        <v>587</v>
      </c>
      <c r="C146" s="109" t="s">
        <v>128</v>
      </c>
      <c r="D146" s="209">
        <f t="shared" si="8"/>
        <v>0</v>
      </c>
      <c r="E146" s="209"/>
      <c r="F146" s="209"/>
      <c r="G146" s="209"/>
      <c r="H146" s="209"/>
      <c r="I146" s="209"/>
      <c r="J146" s="209"/>
      <c r="K146" s="207"/>
      <c r="L146" s="207"/>
      <c r="M146" s="206"/>
      <c r="N146" s="206"/>
      <c r="O146" s="206"/>
      <c r="P146" s="206"/>
      <c r="Q146" s="206"/>
      <c r="R146" s="211"/>
    </row>
    <row r="147" spans="2:18" s="230" customFormat="1" ht="13.5" customHeight="1">
      <c r="B147" s="192" t="s">
        <v>588</v>
      </c>
      <c r="C147" s="109" t="s">
        <v>129</v>
      </c>
      <c r="D147" s="209">
        <f t="shared" si="8"/>
        <v>0</v>
      </c>
      <c r="E147" s="209"/>
      <c r="F147" s="209"/>
      <c r="G147" s="209"/>
      <c r="H147" s="209"/>
      <c r="I147" s="209"/>
      <c r="J147" s="209"/>
      <c r="K147" s="207"/>
      <c r="L147" s="207"/>
      <c r="M147" s="206"/>
      <c r="N147" s="206"/>
      <c r="O147" s="206"/>
      <c r="P147" s="206"/>
      <c r="Q147" s="206"/>
      <c r="R147" s="211"/>
    </row>
    <row r="148" spans="2:18" s="230" customFormat="1" ht="12.75" customHeight="1">
      <c r="B148" s="192" t="s">
        <v>589</v>
      </c>
      <c r="C148" s="109" t="s">
        <v>130</v>
      </c>
      <c r="D148" s="209">
        <f t="shared" si="8"/>
        <v>76</v>
      </c>
      <c r="E148" s="209">
        <v>76</v>
      </c>
      <c r="F148" s="209"/>
      <c r="G148" s="209"/>
      <c r="H148" s="209"/>
      <c r="I148" s="209"/>
      <c r="J148" s="209"/>
      <c r="K148" s="207"/>
      <c r="L148" s="207">
        <v>4</v>
      </c>
      <c r="M148" s="206">
        <v>4</v>
      </c>
      <c r="N148" s="206"/>
      <c r="O148" s="206">
        <v>4</v>
      </c>
      <c r="P148" s="206"/>
      <c r="Q148" s="206"/>
      <c r="R148" s="211"/>
    </row>
    <row r="149" spans="2:18" s="230" customFormat="1" ht="13.5" customHeight="1">
      <c r="B149" s="192" t="s">
        <v>590</v>
      </c>
      <c r="C149" s="109" t="s">
        <v>131</v>
      </c>
      <c r="D149" s="209">
        <f t="shared" si="8"/>
        <v>0</v>
      </c>
      <c r="E149" s="209"/>
      <c r="F149" s="209"/>
      <c r="G149" s="209"/>
      <c r="H149" s="209"/>
      <c r="I149" s="209"/>
      <c r="J149" s="209"/>
      <c r="K149" s="207"/>
      <c r="L149" s="207"/>
      <c r="M149" s="206"/>
      <c r="N149" s="206"/>
      <c r="O149" s="206"/>
      <c r="P149" s="206"/>
      <c r="Q149" s="206"/>
      <c r="R149" s="211"/>
    </row>
    <row r="150" spans="2:18" s="230" customFormat="1" ht="13.5" customHeight="1">
      <c r="B150" s="192" t="s">
        <v>591</v>
      </c>
      <c r="C150" s="109" t="s">
        <v>132</v>
      </c>
      <c r="D150" s="209">
        <f t="shared" si="8"/>
        <v>0</v>
      </c>
      <c r="E150" s="209"/>
      <c r="F150" s="209"/>
      <c r="G150" s="209"/>
      <c r="H150" s="209"/>
      <c r="I150" s="209"/>
      <c r="J150" s="209"/>
      <c r="K150" s="207"/>
      <c r="L150" s="207"/>
      <c r="M150" s="206"/>
      <c r="N150" s="206"/>
      <c r="O150" s="206"/>
      <c r="P150" s="206"/>
      <c r="Q150" s="206"/>
      <c r="R150" s="211"/>
    </row>
    <row r="151" spans="2:18" s="230" customFormat="1" ht="13.5" customHeight="1">
      <c r="B151" s="192" t="s">
        <v>592</v>
      </c>
      <c r="C151" s="109" t="s">
        <v>136</v>
      </c>
      <c r="D151" s="209">
        <f t="shared" si="8"/>
        <v>0</v>
      </c>
      <c r="E151" s="209"/>
      <c r="F151" s="209"/>
      <c r="G151" s="209"/>
      <c r="H151" s="209"/>
      <c r="I151" s="209"/>
      <c r="J151" s="209"/>
      <c r="K151" s="207"/>
      <c r="L151" s="207"/>
      <c r="M151" s="206"/>
      <c r="N151" s="206"/>
      <c r="O151" s="206"/>
      <c r="P151" s="206"/>
      <c r="Q151" s="206"/>
      <c r="R151" s="211"/>
    </row>
    <row r="152" spans="2:18" s="230" customFormat="1" ht="13.5" customHeight="1">
      <c r="B152" s="192" t="s">
        <v>593</v>
      </c>
      <c r="C152" s="109" t="s">
        <v>137</v>
      </c>
      <c r="D152" s="209">
        <f t="shared" si="8"/>
        <v>0</v>
      </c>
      <c r="E152" s="209"/>
      <c r="F152" s="209"/>
      <c r="G152" s="209"/>
      <c r="H152" s="209"/>
      <c r="I152" s="209"/>
      <c r="J152" s="209"/>
      <c r="K152" s="207"/>
      <c r="L152" s="207"/>
      <c r="M152" s="206"/>
      <c r="N152" s="206"/>
      <c r="O152" s="206"/>
      <c r="P152" s="206"/>
      <c r="Q152" s="206"/>
      <c r="R152" s="211"/>
    </row>
    <row r="153" spans="2:18" s="230" customFormat="1" ht="13.5" customHeight="1">
      <c r="B153" s="192" t="s">
        <v>594</v>
      </c>
      <c r="C153" s="109" t="s">
        <v>138</v>
      </c>
      <c r="D153" s="209">
        <f t="shared" si="8"/>
        <v>80</v>
      </c>
      <c r="E153" s="209">
        <v>80</v>
      </c>
      <c r="F153" s="209"/>
      <c r="G153" s="209"/>
      <c r="H153" s="209"/>
      <c r="I153" s="209"/>
      <c r="J153" s="209"/>
      <c r="K153" s="207">
        <v>23</v>
      </c>
      <c r="L153" s="207">
        <v>6</v>
      </c>
      <c r="M153" s="206">
        <v>6</v>
      </c>
      <c r="N153" s="206"/>
      <c r="O153" s="206">
        <v>2</v>
      </c>
      <c r="P153" s="206">
        <v>1</v>
      </c>
      <c r="Q153" s="206"/>
      <c r="R153" s="211"/>
    </row>
    <row r="154" spans="2:18" s="230" customFormat="1" ht="13.5" customHeight="1">
      <c r="B154" s="192" t="s">
        <v>595</v>
      </c>
      <c r="C154" s="109" t="s">
        <v>139</v>
      </c>
      <c r="D154" s="209">
        <f t="shared" si="8"/>
        <v>0</v>
      </c>
      <c r="E154" s="209"/>
      <c r="F154" s="209"/>
      <c r="G154" s="209"/>
      <c r="H154" s="209"/>
      <c r="I154" s="209"/>
      <c r="J154" s="209"/>
      <c r="K154" s="207"/>
      <c r="L154" s="207"/>
      <c r="M154" s="206"/>
      <c r="N154" s="206"/>
      <c r="O154" s="206"/>
      <c r="P154" s="206"/>
      <c r="Q154" s="206"/>
      <c r="R154" s="211"/>
    </row>
    <row r="155" spans="2:18" s="230" customFormat="1" ht="13.5" customHeight="1">
      <c r="B155" s="192" t="s">
        <v>596</v>
      </c>
      <c r="C155" s="109" t="s">
        <v>140</v>
      </c>
      <c r="D155" s="209">
        <f t="shared" si="8"/>
        <v>0</v>
      </c>
      <c r="E155" s="209"/>
      <c r="F155" s="209"/>
      <c r="G155" s="209"/>
      <c r="H155" s="209"/>
      <c r="I155" s="209"/>
      <c r="J155" s="209"/>
      <c r="K155" s="207"/>
      <c r="L155" s="207"/>
      <c r="M155" s="206"/>
      <c r="N155" s="206"/>
      <c r="O155" s="206"/>
      <c r="P155" s="206"/>
      <c r="Q155" s="206"/>
      <c r="R155" s="211"/>
    </row>
    <row r="156" spans="2:18" s="230" customFormat="1" ht="13.5" customHeight="1">
      <c r="B156" s="192" t="s">
        <v>597</v>
      </c>
      <c r="C156" s="109" t="s">
        <v>141</v>
      </c>
      <c r="D156" s="209">
        <f t="shared" si="8"/>
        <v>0</v>
      </c>
      <c r="E156" s="209"/>
      <c r="F156" s="209"/>
      <c r="G156" s="209"/>
      <c r="H156" s="209"/>
      <c r="I156" s="209"/>
      <c r="J156" s="209"/>
      <c r="K156" s="207"/>
      <c r="L156" s="207"/>
      <c r="M156" s="206"/>
      <c r="N156" s="206"/>
      <c r="O156" s="206"/>
      <c r="P156" s="206"/>
      <c r="Q156" s="206"/>
      <c r="R156" s="211"/>
    </row>
    <row r="157" spans="2:18" s="230" customFormat="1" ht="13.5" customHeight="1">
      <c r="B157" s="192" t="s">
        <v>598</v>
      </c>
      <c r="C157" s="109" t="s">
        <v>142</v>
      </c>
      <c r="D157" s="209"/>
      <c r="E157" s="209"/>
      <c r="F157" s="209"/>
      <c r="G157" s="209"/>
      <c r="H157" s="209"/>
      <c r="I157" s="209"/>
      <c r="J157" s="209"/>
      <c r="K157" s="207"/>
      <c r="L157" s="207"/>
      <c r="M157" s="206"/>
      <c r="N157" s="206"/>
      <c r="O157" s="206"/>
      <c r="P157" s="206"/>
      <c r="Q157" s="206"/>
      <c r="R157" s="211"/>
    </row>
    <row r="158" spans="2:18" s="230" customFormat="1" ht="13.5" customHeight="1">
      <c r="B158" s="192" t="s">
        <v>599</v>
      </c>
      <c r="C158" s="109" t="s">
        <v>143</v>
      </c>
      <c r="D158" s="209">
        <f t="shared" si="8"/>
        <v>0</v>
      </c>
      <c r="E158" s="209"/>
      <c r="F158" s="209"/>
      <c r="G158" s="209"/>
      <c r="H158" s="209"/>
      <c r="I158" s="209"/>
      <c r="J158" s="209"/>
      <c r="K158" s="207"/>
      <c r="L158" s="207"/>
      <c r="M158" s="206"/>
      <c r="N158" s="206"/>
      <c r="O158" s="206"/>
      <c r="P158" s="206"/>
      <c r="Q158" s="206"/>
      <c r="R158" s="211"/>
    </row>
    <row r="159" spans="2:18" s="230" customFormat="1" ht="13.5" customHeight="1">
      <c r="B159" s="192" t="s">
        <v>600</v>
      </c>
      <c r="C159" s="109" t="s">
        <v>144</v>
      </c>
      <c r="D159" s="209">
        <f t="shared" si="8"/>
        <v>0</v>
      </c>
      <c r="E159" s="209"/>
      <c r="F159" s="209"/>
      <c r="G159" s="209"/>
      <c r="H159" s="209"/>
      <c r="I159" s="209"/>
      <c r="J159" s="209"/>
      <c r="K159" s="207"/>
      <c r="L159" s="207"/>
      <c r="M159" s="206"/>
      <c r="N159" s="206"/>
      <c r="O159" s="206"/>
      <c r="P159" s="206"/>
      <c r="Q159" s="206"/>
      <c r="R159" s="211"/>
    </row>
    <row r="160" spans="2:18" s="230" customFormat="1" ht="13.5" customHeight="1">
      <c r="B160" s="192" t="s">
        <v>601</v>
      </c>
      <c r="C160" s="109" t="s">
        <v>145</v>
      </c>
      <c r="D160" s="209">
        <f t="shared" si="8"/>
        <v>0</v>
      </c>
      <c r="E160" s="209"/>
      <c r="F160" s="209"/>
      <c r="G160" s="209"/>
      <c r="H160" s="209"/>
      <c r="I160" s="209"/>
      <c r="J160" s="209"/>
      <c r="K160" s="207"/>
      <c r="L160" s="207"/>
      <c r="M160" s="206"/>
      <c r="N160" s="206"/>
      <c r="O160" s="206"/>
      <c r="P160" s="206"/>
      <c r="Q160" s="206"/>
      <c r="R160" s="211"/>
    </row>
    <row r="161" spans="2:18" s="230" customFormat="1" ht="13.5" customHeight="1">
      <c r="B161" s="192" t="s">
        <v>602</v>
      </c>
      <c r="C161" s="109" t="s">
        <v>146</v>
      </c>
      <c r="D161" s="209">
        <f t="shared" si="8"/>
        <v>0</v>
      </c>
      <c r="E161" s="209"/>
      <c r="F161" s="209"/>
      <c r="G161" s="209"/>
      <c r="H161" s="209"/>
      <c r="I161" s="209"/>
      <c r="J161" s="209"/>
      <c r="K161" s="207"/>
      <c r="L161" s="207"/>
      <c r="M161" s="206"/>
      <c r="N161" s="206"/>
      <c r="O161" s="206"/>
      <c r="P161" s="206"/>
      <c r="Q161" s="206"/>
      <c r="R161" s="211"/>
    </row>
    <row r="162" spans="2:18" s="230" customFormat="1" ht="13.5" customHeight="1">
      <c r="B162" s="192" t="s">
        <v>603</v>
      </c>
      <c r="C162" s="109" t="s">
        <v>147</v>
      </c>
      <c r="D162" s="209">
        <f t="shared" si="8"/>
        <v>0</v>
      </c>
      <c r="E162" s="209"/>
      <c r="F162" s="209"/>
      <c r="G162" s="209"/>
      <c r="H162" s="209"/>
      <c r="I162" s="209"/>
      <c r="J162" s="209"/>
      <c r="K162" s="207"/>
      <c r="L162" s="207"/>
      <c r="M162" s="206"/>
      <c r="N162" s="206"/>
      <c r="O162" s="206"/>
      <c r="P162" s="206"/>
      <c r="Q162" s="206"/>
      <c r="R162" s="211"/>
    </row>
    <row r="163" spans="2:18" s="230" customFormat="1" ht="13.5" customHeight="1">
      <c r="B163" s="192" t="s">
        <v>604</v>
      </c>
      <c r="C163" s="109" t="s">
        <v>148</v>
      </c>
      <c r="D163" s="209">
        <f t="shared" si="8"/>
        <v>0</v>
      </c>
      <c r="E163" s="209"/>
      <c r="F163" s="209"/>
      <c r="G163" s="209"/>
      <c r="H163" s="209"/>
      <c r="I163" s="209"/>
      <c r="J163" s="209"/>
      <c r="K163" s="207"/>
      <c r="L163" s="207"/>
      <c r="M163" s="206"/>
      <c r="N163" s="206"/>
      <c r="O163" s="206"/>
      <c r="P163" s="206"/>
      <c r="Q163" s="206"/>
      <c r="R163" s="211"/>
    </row>
    <row r="164" spans="2:18" s="230" customFormat="1" ht="13.5" customHeight="1">
      <c r="B164" s="192" t="s">
        <v>605</v>
      </c>
      <c r="C164" s="109" t="s">
        <v>149</v>
      </c>
      <c r="D164" s="209">
        <f t="shared" si="8"/>
        <v>0</v>
      </c>
      <c r="E164" s="209"/>
      <c r="F164" s="209"/>
      <c r="G164" s="209"/>
      <c r="H164" s="209"/>
      <c r="I164" s="209"/>
      <c r="J164" s="209"/>
      <c r="K164" s="207"/>
      <c r="L164" s="207"/>
      <c r="M164" s="206"/>
      <c r="N164" s="206"/>
      <c r="O164" s="206"/>
      <c r="P164" s="206"/>
      <c r="Q164" s="206"/>
      <c r="R164" s="211"/>
    </row>
    <row r="165" spans="2:18" s="230" customFormat="1" ht="13.5" customHeight="1">
      <c r="B165" s="192" t="s">
        <v>606</v>
      </c>
      <c r="C165" s="109" t="s">
        <v>150</v>
      </c>
      <c r="D165" s="209">
        <f t="shared" si="8"/>
        <v>293</v>
      </c>
      <c r="E165" s="209">
        <v>293</v>
      </c>
      <c r="F165" s="209"/>
      <c r="G165" s="209"/>
      <c r="H165" s="209"/>
      <c r="I165" s="209"/>
      <c r="J165" s="209"/>
      <c r="K165" s="207">
        <v>152</v>
      </c>
      <c r="L165" s="207">
        <v>17</v>
      </c>
      <c r="M165" s="206">
        <v>13</v>
      </c>
      <c r="N165" s="206"/>
      <c r="O165" s="206">
        <v>13</v>
      </c>
      <c r="P165" s="206">
        <v>11</v>
      </c>
      <c r="Q165" s="206"/>
      <c r="R165" s="211"/>
    </row>
    <row r="166" spans="2:18" s="230" customFormat="1" ht="13.5" customHeight="1">
      <c r="B166" s="192" t="s">
        <v>607</v>
      </c>
      <c r="C166" s="109" t="s">
        <v>151</v>
      </c>
      <c r="D166" s="209">
        <f t="shared" si="8"/>
        <v>0</v>
      </c>
      <c r="E166" s="209"/>
      <c r="F166" s="209"/>
      <c r="G166" s="209"/>
      <c r="H166" s="209"/>
      <c r="I166" s="209"/>
      <c r="J166" s="209"/>
      <c r="K166" s="207"/>
      <c r="L166" s="207"/>
      <c r="M166" s="206"/>
      <c r="N166" s="206"/>
      <c r="O166" s="206"/>
      <c r="P166" s="206"/>
      <c r="Q166" s="206"/>
      <c r="R166" s="211"/>
    </row>
    <row r="167" spans="2:18" s="230" customFormat="1" ht="13.5" customHeight="1">
      <c r="B167" s="192" t="s">
        <v>608</v>
      </c>
      <c r="C167" s="109" t="s">
        <v>152</v>
      </c>
      <c r="D167" s="209">
        <f t="shared" si="8"/>
        <v>0</v>
      </c>
      <c r="E167" s="209"/>
      <c r="F167" s="209"/>
      <c r="G167" s="209"/>
      <c r="H167" s="209"/>
      <c r="I167" s="209"/>
      <c r="J167" s="209"/>
      <c r="K167" s="207"/>
      <c r="L167" s="207"/>
      <c r="M167" s="206"/>
      <c r="N167" s="206"/>
      <c r="O167" s="206"/>
      <c r="P167" s="206"/>
      <c r="Q167" s="206"/>
      <c r="R167" s="211"/>
    </row>
    <row r="168" spans="2:18" s="230" customFormat="1" ht="13.5" customHeight="1">
      <c r="B168" s="192" t="s">
        <v>609</v>
      </c>
      <c r="C168" s="109" t="s">
        <v>153</v>
      </c>
      <c r="D168" s="209">
        <f t="shared" si="8"/>
        <v>0</v>
      </c>
      <c r="E168" s="209"/>
      <c r="F168" s="209"/>
      <c r="G168" s="209"/>
      <c r="H168" s="209"/>
      <c r="I168" s="209"/>
      <c r="J168" s="209"/>
      <c r="K168" s="207"/>
      <c r="L168" s="207"/>
      <c r="M168" s="206"/>
      <c r="N168" s="206"/>
      <c r="O168" s="206"/>
      <c r="P168" s="206"/>
      <c r="Q168" s="206"/>
      <c r="R168" s="211"/>
    </row>
    <row r="169" spans="2:18" s="230" customFormat="1" ht="13.5" customHeight="1">
      <c r="B169" s="192" t="s">
        <v>610</v>
      </c>
      <c r="C169" s="109" t="s">
        <v>154</v>
      </c>
      <c r="D169" s="209">
        <f t="shared" si="8"/>
        <v>0</v>
      </c>
      <c r="E169" s="209"/>
      <c r="F169" s="209"/>
      <c r="G169" s="209"/>
      <c r="H169" s="209"/>
      <c r="I169" s="209"/>
      <c r="J169" s="209"/>
      <c r="K169" s="207"/>
      <c r="L169" s="207"/>
      <c r="M169" s="206"/>
      <c r="N169" s="206"/>
      <c r="O169" s="206"/>
      <c r="P169" s="206"/>
      <c r="Q169" s="206"/>
      <c r="R169" s="211"/>
    </row>
    <row r="170" spans="2:18" s="230" customFormat="1" ht="13.5" customHeight="1">
      <c r="B170" s="192" t="s">
        <v>611</v>
      </c>
      <c r="C170" s="109" t="s">
        <v>155</v>
      </c>
      <c r="D170" s="209">
        <f t="shared" si="8"/>
        <v>0</v>
      </c>
      <c r="E170" s="209"/>
      <c r="F170" s="209"/>
      <c r="G170" s="209"/>
      <c r="H170" s="209"/>
      <c r="I170" s="209"/>
      <c r="J170" s="209"/>
      <c r="K170" s="207"/>
      <c r="L170" s="207"/>
      <c r="M170" s="206"/>
      <c r="N170" s="206"/>
      <c r="O170" s="206"/>
      <c r="P170" s="206"/>
      <c r="Q170" s="206"/>
      <c r="R170" s="211"/>
    </row>
    <row r="171" spans="2:18" s="230" customFormat="1" ht="12.75" customHeight="1">
      <c r="B171" s="368">
        <v>9</v>
      </c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</row>
    <row r="172" spans="2:18" s="157" customFormat="1" ht="12" customHeight="1">
      <c r="B172" s="72" t="s">
        <v>343</v>
      </c>
      <c r="C172" s="72" t="s">
        <v>344</v>
      </c>
      <c r="D172" s="72">
        <v>1</v>
      </c>
      <c r="E172" s="72">
        <v>2</v>
      </c>
      <c r="F172" s="72">
        <v>3</v>
      </c>
      <c r="G172" s="72">
        <v>4</v>
      </c>
      <c r="H172" s="72">
        <v>5</v>
      </c>
      <c r="I172" s="72">
        <v>6</v>
      </c>
      <c r="J172" s="72">
        <v>7</v>
      </c>
      <c r="K172" s="72">
        <v>8</v>
      </c>
      <c r="L172" s="131">
        <v>9</v>
      </c>
      <c r="M172" s="191">
        <v>10</v>
      </c>
      <c r="N172" s="191">
        <v>11</v>
      </c>
      <c r="O172" s="191">
        <v>12</v>
      </c>
      <c r="P172" s="191">
        <v>13</v>
      </c>
      <c r="Q172" s="131">
        <v>14</v>
      </c>
      <c r="R172" s="195">
        <v>15</v>
      </c>
    </row>
    <row r="173" spans="2:18" s="230" customFormat="1" ht="13.5" customHeight="1">
      <c r="B173" s="192" t="s">
        <v>612</v>
      </c>
      <c r="C173" s="109" t="s">
        <v>156</v>
      </c>
      <c r="D173" s="209">
        <f aca="true" t="shared" si="9" ref="D173:D210">E173+F173+G173+H173+I173+J173</f>
        <v>0</v>
      </c>
      <c r="E173" s="209"/>
      <c r="F173" s="209"/>
      <c r="G173" s="209"/>
      <c r="H173" s="209"/>
      <c r="I173" s="209"/>
      <c r="J173" s="209"/>
      <c r="K173" s="207"/>
      <c r="L173" s="207"/>
      <c r="M173" s="206"/>
      <c r="N173" s="206"/>
      <c r="O173" s="206"/>
      <c r="P173" s="206"/>
      <c r="Q173" s="206"/>
      <c r="R173" s="211"/>
    </row>
    <row r="174" spans="2:18" s="230" customFormat="1" ht="13.5" customHeight="1">
      <c r="B174" s="192" t="s">
        <v>613</v>
      </c>
      <c r="C174" s="109" t="s">
        <v>157</v>
      </c>
      <c r="D174" s="209">
        <f t="shared" si="9"/>
        <v>0</v>
      </c>
      <c r="E174" s="209"/>
      <c r="F174" s="209"/>
      <c r="G174" s="209"/>
      <c r="H174" s="209"/>
      <c r="I174" s="209"/>
      <c r="J174" s="209"/>
      <c r="K174" s="207"/>
      <c r="L174" s="207"/>
      <c r="M174" s="206"/>
      <c r="N174" s="206"/>
      <c r="O174" s="206"/>
      <c r="P174" s="206"/>
      <c r="Q174" s="206"/>
      <c r="R174" s="211"/>
    </row>
    <row r="175" spans="2:18" s="230" customFormat="1" ht="13.5" customHeight="1">
      <c r="B175" s="192" t="s">
        <v>614</v>
      </c>
      <c r="C175" s="109" t="s">
        <v>158</v>
      </c>
      <c r="D175" s="209">
        <f t="shared" si="9"/>
        <v>0</v>
      </c>
      <c r="E175" s="209"/>
      <c r="F175" s="209"/>
      <c r="G175" s="209"/>
      <c r="H175" s="209"/>
      <c r="I175" s="209"/>
      <c r="J175" s="209"/>
      <c r="K175" s="207"/>
      <c r="L175" s="207"/>
      <c r="M175" s="206"/>
      <c r="N175" s="206"/>
      <c r="O175" s="206"/>
      <c r="P175" s="206"/>
      <c r="Q175" s="206"/>
      <c r="R175" s="211"/>
    </row>
    <row r="176" spans="2:18" s="230" customFormat="1" ht="13.5" customHeight="1">
      <c r="B176" s="192" t="s">
        <v>615</v>
      </c>
      <c r="C176" s="109" t="s">
        <v>159</v>
      </c>
      <c r="D176" s="209">
        <f t="shared" si="9"/>
        <v>396</v>
      </c>
      <c r="E176" s="209">
        <v>396</v>
      </c>
      <c r="F176" s="209"/>
      <c r="G176" s="209"/>
      <c r="H176" s="209"/>
      <c r="I176" s="209"/>
      <c r="J176" s="209"/>
      <c r="K176" s="207">
        <v>66</v>
      </c>
      <c r="L176" s="207">
        <v>18</v>
      </c>
      <c r="M176" s="206">
        <v>16</v>
      </c>
      <c r="N176" s="206"/>
      <c r="O176" s="206">
        <v>16</v>
      </c>
      <c r="P176" s="206">
        <v>2</v>
      </c>
      <c r="Q176" s="206"/>
      <c r="R176" s="211"/>
    </row>
    <row r="177" spans="2:18" s="230" customFormat="1" ht="13.5" customHeight="1">
      <c r="B177" s="192" t="s">
        <v>616</v>
      </c>
      <c r="C177" s="109" t="s">
        <v>160</v>
      </c>
      <c r="D177" s="209">
        <f t="shared" si="9"/>
        <v>0</v>
      </c>
      <c r="E177" s="209"/>
      <c r="F177" s="209"/>
      <c r="G177" s="209"/>
      <c r="H177" s="209"/>
      <c r="I177" s="209"/>
      <c r="J177" s="209"/>
      <c r="K177" s="207"/>
      <c r="L177" s="207"/>
      <c r="M177" s="206"/>
      <c r="N177" s="206"/>
      <c r="O177" s="206"/>
      <c r="P177" s="206"/>
      <c r="Q177" s="206"/>
      <c r="R177" s="211"/>
    </row>
    <row r="178" spans="2:18" s="230" customFormat="1" ht="13.5" customHeight="1">
      <c r="B178" s="192" t="s">
        <v>617</v>
      </c>
      <c r="C178" s="109" t="s">
        <v>161</v>
      </c>
      <c r="D178" s="209">
        <f t="shared" si="9"/>
        <v>0</v>
      </c>
      <c r="E178" s="209"/>
      <c r="F178" s="209"/>
      <c r="G178" s="209"/>
      <c r="H178" s="209"/>
      <c r="I178" s="209"/>
      <c r="J178" s="209"/>
      <c r="K178" s="207"/>
      <c r="L178" s="207"/>
      <c r="M178" s="206"/>
      <c r="N178" s="206"/>
      <c r="O178" s="206"/>
      <c r="P178" s="206"/>
      <c r="Q178" s="206"/>
      <c r="R178" s="211"/>
    </row>
    <row r="179" spans="2:18" s="230" customFormat="1" ht="13.5" customHeight="1">
      <c r="B179" s="192" t="s">
        <v>618</v>
      </c>
      <c r="C179" s="109" t="s">
        <v>162</v>
      </c>
      <c r="D179" s="209">
        <f t="shared" si="9"/>
        <v>0</v>
      </c>
      <c r="E179" s="209"/>
      <c r="F179" s="209"/>
      <c r="G179" s="209"/>
      <c r="H179" s="209"/>
      <c r="I179" s="209"/>
      <c r="J179" s="209"/>
      <c r="K179" s="207"/>
      <c r="L179" s="207"/>
      <c r="M179" s="206"/>
      <c r="N179" s="206"/>
      <c r="O179" s="206"/>
      <c r="P179" s="206"/>
      <c r="Q179" s="206"/>
      <c r="R179" s="211"/>
    </row>
    <row r="180" spans="2:18" s="230" customFormat="1" ht="13.5" customHeight="1">
      <c r="B180" s="192" t="s">
        <v>619</v>
      </c>
      <c r="C180" s="109" t="s">
        <v>163</v>
      </c>
      <c r="D180" s="209">
        <f t="shared" si="9"/>
        <v>96</v>
      </c>
      <c r="E180" s="209">
        <v>96</v>
      </c>
      <c r="F180" s="209"/>
      <c r="G180" s="209"/>
      <c r="H180" s="209"/>
      <c r="I180" s="209"/>
      <c r="J180" s="209"/>
      <c r="K180" s="207">
        <v>26</v>
      </c>
      <c r="L180" s="207">
        <v>2</v>
      </c>
      <c r="M180" s="206">
        <v>2</v>
      </c>
      <c r="N180" s="206"/>
      <c r="O180" s="206">
        <v>2</v>
      </c>
      <c r="P180" s="206"/>
      <c r="Q180" s="206"/>
      <c r="R180" s="211"/>
    </row>
    <row r="181" spans="2:18" s="230" customFormat="1" ht="13.5" customHeight="1">
      <c r="B181" s="192" t="s">
        <v>620</v>
      </c>
      <c r="C181" s="109" t="s">
        <v>164</v>
      </c>
      <c r="D181" s="209">
        <f t="shared" si="9"/>
        <v>0</v>
      </c>
      <c r="E181" s="209"/>
      <c r="F181" s="209"/>
      <c r="G181" s="209"/>
      <c r="H181" s="209"/>
      <c r="I181" s="209"/>
      <c r="J181" s="209"/>
      <c r="K181" s="207"/>
      <c r="L181" s="207"/>
      <c r="M181" s="206"/>
      <c r="N181" s="206"/>
      <c r="O181" s="206"/>
      <c r="P181" s="206"/>
      <c r="Q181" s="206"/>
      <c r="R181" s="211"/>
    </row>
    <row r="182" spans="2:18" s="230" customFormat="1" ht="13.5" customHeight="1">
      <c r="B182" s="196" t="s">
        <v>621</v>
      </c>
      <c r="C182" s="109" t="s">
        <v>165</v>
      </c>
      <c r="D182" s="209">
        <f t="shared" si="9"/>
        <v>0</v>
      </c>
      <c r="E182" s="210"/>
      <c r="F182" s="210"/>
      <c r="G182" s="210"/>
      <c r="H182" s="210"/>
      <c r="I182" s="210"/>
      <c r="J182" s="210"/>
      <c r="K182" s="232"/>
      <c r="L182" s="232"/>
      <c r="M182" s="208"/>
      <c r="N182" s="208"/>
      <c r="O182" s="208"/>
      <c r="P182" s="208"/>
      <c r="Q182" s="208"/>
      <c r="R182" s="211"/>
    </row>
    <row r="183" spans="2:18" s="230" customFormat="1" ht="13.5" customHeight="1">
      <c r="B183" s="192" t="s">
        <v>622</v>
      </c>
      <c r="C183" s="109" t="s">
        <v>166</v>
      </c>
      <c r="D183" s="209">
        <f t="shared" si="9"/>
        <v>0</v>
      </c>
      <c r="E183" s="209"/>
      <c r="F183" s="209"/>
      <c r="G183" s="209"/>
      <c r="H183" s="209"/>
      <c r="I183" s="209"/>
      <c r="J183" s="209"/>
      <c r="K183" s="207"/>
      <c r="L183" s="207"/>
      <c r="M183" s="206"/>
      <c r="N183" s="206"/>
      <c r="O183" s="206"/>
      <c r="P183" s="206"/>
      <c r="Q183" s="206"/>
      <c r="R183" s="211"/>
    </row>
    <row r="184" spans="2:18" s="230" customFormat="1" ht="13.5" customHeight="1">
      <c r="B184" s="192" t="s">
        <v>623</v>
      </c>
      <c r="C184" s="109" t="s">
        <v>167</v>
      </c>
      <c r="D184" s="209">
        <f t="shared" si="9"/>
        <v>0</v>
      </c>
      <c r="E184" s="209"/>
      <c r="F184" s="209"/>
      <c r="G184" s="209"/>
      <c r="H184" s="209"/>
      <c r="I184" s="209"/>
      <c r="J184" s="209"/>
      <c r="K184" s="207"/>
      <c r="L184" s="207"/>
      <c r="M184" s="206"/>
      <c r="N184" s="206"/>
      <c r="O184" s="206"/>
      <c r="P184" s="206"/>
      <c r="Q184" s="206"/>
      <c r="R184" s="211"/>
    </row>
    <row r="185" spans="2:18" s="230" customFormat="1" ht="13.5" customHeight="1">
      <c r="B185" s="192" t="s">
        <v>624</v>
      </c>
      <c r="C185" s="109" t="s">
        <v>168</v>
      </c>
      <c r="D185" s="209">
        <f t="shared" si="9"/>
        <v>0</v>
      </c>
      <c r="E185" s="209"/>
      <c r="F185" s="209"/>
      <c r="G185" s="209"/>
      <c r="H185" s="209"/>
      <c r="I185" s="209"/>
      <c r="J185" s="209"/>
      <c r="K185" s="207"/>
      <c r="L185" s="207"/>
      <c r="M185" s="206"/>
      <c r="N185" s="206"/>
      <c r="O185" s="206"/>
      <c r="P185" s="206"/>
      <c r="Q185" s="206"/>
      <c r="R185" s="211"/>
    </row>
    <row r="186" spans="2:18" s="230" customFormat="1" ht="13.5" customHeight="1">
      <c r="B186" s="192" t="s">
        <v>625</v>
      </c>
      <c r="C186" s="109" t="s">
        <v>169</v>
      </c>
      <c r="D186" s="209">
        <f t="shared" si="9"/>
        <v>0</v>
      </c>
      <c r="E186" s="209"/>
      <c r="F186" s="209"/>
      <c r="G186" s="209"/>
      <c r="H186" s="209"/>
      <c r="I186" s="209"/>
      <c r="J186" s="209"/>
      <c r="K186" s="207"/>
      <c r="L186" s="207"/>
      <c r="M186" s="206"/>
      <c r="N186" s="206"/>
      <c r="O186" s="206"/>
      <c r="P186" s="206"/>
      <c r="Q186" s="206"/>
      <c r="R186" s="211"/>
    </row>
    <row r="187" spans="2:18" s="230" customFormat="1" ht="13.5" customHeight="1">
      <c r="B187" s="192" t="s">
        <v>626</v>
      </c>
      <c r="C187" s="109" t="s">
        <v>170</v>
      </c>
      <c r="D187" s="209">
        <f t="shared" si="9"/>
        <v>0</v>
      </c>
      <c r="E187" s="209"/>
      <c r="F187" s="209"/>
      <c r="G187" s="209"/>
      <c r="H187" s="209"/>
      <c r="I187" s="209"/>
      <c r="J187" s="209"/>
      <c r="K187" s="207"/>
      <c r="L187" s="207"/>
      <c r="M187" s="206"/>
      <c r="N187" s="206"/>
      <c r="O187" s="206"/>
      <c r="P187" s="206"/>
      <c r="Q187" s="206"/>
      <c r="R187" s="211"/>
    </row>
    <row r="188" spans="2:18" s="230" customFormat="1" ht="13.5" customHeight="1">
      <c r="B188" s="192" t="s">
        <v>627</v>
      </c>
      <c r="C188" s="109" t="s">
        <v>171</v>
      </c>
      <c r="D188" s="209">
        <f t="shared" si="9"/>
        <v>154</v>
      </c>
      <c r="E188" s="209">
        <v>154</v>
      </c>
      <c r="F188" s="209"/>
      <c r="G188" s="209"/>
      <c r="H188" s="209"/>
      <c r="I188" s="209"/>
      <c r="J188" s="209"/>
      <c r="K188" s="207">
        <v>6</v>
      </c>
      <c r="L188" s="207">
        <v>8</v>
      </c>
      <c r="M188" s="206">
        <v>6</v>
      </c>
      <c r="N188" s="206"/>
      <c r="O188" s="206">
        <v>6</v>
      </c>
      <c r="P188" s="206"/>
      <c r="Q188" s="206"/>
      <c r="R188" s="211"/>
    </row>
    <row r="189" spans="2:18" s="230" customFormat="1" ht="13.5" customHeight="1">
      <c r="B189" s="192" t="s">
        <v>628</v>
      </c>
      <c r="C189" s="109" t="s">
        <v>172</v>
      </c>
      <c r="D189" s="209">
        <f t="shared" si="9"/>
        <v>40</v>
      </c>
      <c r="E189" s="209">
        <v>40</v>
      </c>
      <c r="F189" s="209"/>
      <c r="G189" s="209"/>
      <c r="H189" s="209"/>
      <c r="I189" s="209"/>
      <c r="J189" s="209"/>
      <c r="K189" s="207">
        <v>8</v>
      </c>
      <c r="L189" s="207">
        <v>2</v>
      </c>
      <c r="M189" s="206">
        <v>2</v>
      </c>
      <c r="N189" s="206"/>
      <c r="O189" s="206">
        <v>1</v>
      </c>
      <c r="P189" s="206"/>
      <c r="Q189" s="206"/>
      <c r="R189" s="211"/>
    </row>
    <row r="190" spans="2:18" s="230" customFormat="1" ht="13.5" customHeight="1">
      <c r="B190" s="192" t="s">
        <v>629</v>
      </c>
      <c r="C190" s="109" t="s">
        <v>173</v>
      </c>
      <c r="D190" s="209">
        <f t="shared" si="9"/>
        <v>164</v>
      </c>
      <c r="E190" s="209">
        <v>164</v>
      </c>
      <c r="F190" s="209"/>
      <c r="G190" s="209"/>
      <c r="H190" s="209"/>
      <c r="I190" s="209"/>
      <c r="J190" s="209"/>
      <c r="K190" s="207">
        <v>26</v>
      </c>
      <c r="L190" s="207">
        <v>11</v>
      </c>
      <c r="M190" s="206">
        <v>8</v>
      </c>
      <c r="N190" s="206"/>
      <c r="O190" s="206">
        <v>8</v>
      </c>
      <c r="P190" s="206">
        <v>2</v>
      </c>
      <c r="Q190" s="206"/>
      <c r="R190" s="211"/>
    </row>
    <row r="191" spans="2:18" s="230" customFormat="1" ht="13.5" customHeight="1">
      <c r="B191" s="192" t="s">
        <v>630</v>
      </c>
      <c r="C191" s="109" t="s">
        <v>174</v>
      </c>
      <c r="D191" s="209">
        <f t="shared" si="9"/>
        <v>40</v>
      </c>
      <c r="E191" s="209"/>
      <c r="F191" s="209"/>
      <c r="G191" s="209"/>
      <c r="H191" s="209"/>
      <c r="I191" s="209" t="s">
        <v>730</v>
      </c>
      <c r="J191" s="209"/>
      <c r="K191" s="207">
        <v>40</v>
      </c>
      <c r="L191" s="207">
        <v>2</v>
      </c>
      <c r="M191" s="206"/>
      <c r="N191" s="206"/>
      <c r="O191" s="206">
        <v>2</v>
      </c>
      <c r="P191" s="206">
        <v>2</v>
      </c>
      <c r="Q191" s="206"/>
      <c r="R191" s="211"/>
    </row>
    <row r="192" spans="2:18" s="230" customFormat="1" ht="13.5" customHeight="1">
      <c r="B192" s="192" t="s">
        <v>631</v>
      </c>
      <c r="C192" s="109" t="s">
        <v>175</v>
      </c>
      <c r="D192" s="209">
        <f t="shared" si="9"/>
        <v>145</v>
      </c>
      <c r="E192" s="209">
        <v>125</v>
      </c>
      <c r="F192" s="209"/>
      <c r="G192" s="209"/>
      <c r="H192" s="209"/>
      <c r="I192" s="209" t="s">
        <v>268</v>
      </c>
      <c r="J192" s="209"/>
      <c r="K192" s="207">
        <v>35</v>
      </c>
      <c r="L192" s="207">
        <v>8</v>
      </c>
      <c r="M192" s="207">
        <v>8</v>
      </c>
      <c r="N192" s="207"/>
      <c r="O192" s="207">
        <v>6</v>
      </c>
      <c r="P192" s="207">
        <v>1</v>
      </c>
      <c r="Q192" s="207"/>
      <c r="R192" s="211"/>
    </row>
    <row r="193" spans="2:18" s="230" customFormat="1" ht="13.5" customHeight="1">
      <c r="B193" s="192" t="s">
        <v>632</v>
      </c>
      <c r="C193" s="73" t="s">
        <v>447</v>
      </c>
      <c r="D193" s="209">
        <f t="shared" si="9"/>
        <v>46</v>
      </c>
      <c r="E193" s="209">
        <v>26</v>
      </c>
      <c r="F193" s="209"/>
      <c r="G193" s="209"/>
      <c r="H193" s="209"/>
      <c r="I193" s="209" t="s">
        <v>268</v>
      </c>
      <c r="J193" s="209"/>
      <c r="K193" s="207">
        <v>21</v>
      </c>
      <c r="L193" s="207">
        <v>2</v>
      </c>
      <c r="M193" s="206">
        <v>2</v>
      </c>
      <c r="N193" s="206"/>
      <c r="O193" s="206">
        <v>0</v>
      </c>
      <c r="P193" s="206"/>
      <c r="Q193" s="206"/>
      <c r="R193" s="211"/>
    </row>
    <row r="194" spans="2:18" s="230" customFormat="1" ht="13.5" customHeight="1">
      <c r="B194" s="192" t="s">
        <v>633</v>
      </c>
      <c r="C194" s="73" t="s">
        <v>448</v>
      </c>
      <c r="D194" s="209">
        <f t="shared" si="9"/>
        <v>0</v>
      </c>
      <c r="E194" s="209"/>
      <c r="F194" s="209"/>
      <c r="G194" s="209"/>
      <c r="H194" s="209"/>
      <c r="I194" s="209"/>
      <c r="J194" s="209"/>
      <c r="K194" s="207"/>
      <c r="L194" s="207"/>
      <c r="M194" s="207"/>
      <c r="N194" s="207"/>
      <c r="O194" s="207"/>
      <c r="P194" s="207"/>
      <c r="Q194" s="207"/>
      <c r="R194" s="211"/>
    </row>
    <row r="195" spans="2:18" s="230" customFormat="1" ht="27" customHeight="1">
      <c r="B195" s="229" t="s">
        <v>673</v>
      </c>
      <c r="C195" s="227" t="s">
        <v>176</v>
      </c>
      <c r="D195" s="228">
        <f>E195+F195+G195+H195+I195+J195</f>
        <v>327</v>
      </c>
      <c r="E195" s="228">
        <f>E196+E197+E198+E199+E200+E201+E202+E203+E204+E205+E206+E207+E208+E209+E210+E213+E214+E215+E216+E217+E218+E219+E220+E221+E222+E223+E224+E225+E226+E227+E228+E229+E230+E231+E232+E233+E234+E235+E236+E237+E238+E239+E240+E241+E242+E243+E244+E245+E246+E247+E248</f>
        <v>327</v>
      </c>
      <c r="F195" s="228">
        <f aca="true" t="shared" si="10" ref="F195:P195">F196+F197+F198+F199+F200+F201+F202+F203+F204+F205+F206+F207+F208+F209+F210+F213+F214+F215+F216+F217+F218+F219+F220+F221+F222+F223+F224+F225+F226+F227+F228+F229+F230+F231+F232+F233+F234+F235+F236+F237+F238+F239+F240+F241+F242+F243+F244+F245+F246+F247+F248</f>
        <v>0</v>
      </c>
      <c r="G195" s="228">
        <f t="shared" si="10"/>
        <v>0</v>
      </c>
      <c r="H195" s="228">
        <f t="shared" si="10"/>
        <v>0</v>
      </c>
      <c r="I195" s="228">
        <f t="shared" si="10"/>
        <v>0</v>
      </c>
      <c r="J195" s="228">
        <f t="shared" si="10"/>
        <v>0</v>
      </c>
      <c r="K195" s="228">
        <f t="shared" si="10"/>
        <v>136</v>
      </c>
      <c r="L195" s="228">
        <f t="shared" si="10"/>
        <v>39</v>
      </c>
      <c r="M195" s="228">
        <f t="shared" si="10"/>
        <v>22</v>
      </c>
      <c r="N195" s="228">
        <f t="shared" si="10"/>
        <v>0</v>
      </c>
      <c r="O195" s="228">
        <f t="shared" si="10"/>
        <v>22</v>
      </c>
      <c r="P195" s="228">
        <f t="shared" si="10"/>
        <v>6</v>
      </c>
      <c r="Q195" s="251"/>
      <c r="R195" s="251"/>
    </row>
    <row r="196" spans="2:18" s="230" customFormat="1" ht="23.25" customHeight="1">
      <c r="B196" s="193" t="s">
        <v>634</v>
      </c>
      <c r="C196" s="73" t="s">
        <v>199</v>
      </c>
      <c r="D196" s="209">
        <f t="shared" si="9"/>
        <v>0</v>
      </c>
      <c r="E196" s="209"/>
      <c r="F196" s="209"/>
      <c r="G196" s="209"/>
      <c r="H196" s="209"/>
      <c r="I196" s="209"/>
      <c r="J196" s="209"/>
      <c r="K196" s="207"/>
      <c r="L196" s="207"/>
      <c r="M196" s="206"/>
      <c r="N196" s="206"/>
      <c r="O196" s="206"/>
      <c r="P196" s="206"/>
      <c r="Q196" s="206"/>
      <c r="R196" s="211"/>
    </row>
    <row r="197" spans="2:18" s="230" customFormat="1" ht="13.5" customHeight="1">
      <c r="B197" s="192" t="s">
        <v>635</v>
      </c>
      <c r="C197" s="73" t="s">
        <v>200</v>
      </c>
      <c r="D197" s="209">
        <f t="shared" si="9"/>
        <v>33</v>
      </c>
      <c r="E197" s="209">
        <v>33</v>
      </c>
      <c r="F197" s="209"/>
      <c r="G197" s="209"/>
      <c r="H197" s="209"/>
      <c r="I197" s="209"/>
      <c r="J197" s="209"/>
      <c r="K197" s="207">
        <v>13</v>
      </c>
      <c r="L197" s="207">
        <v>3</v>
      </c>
      <c r="M197" s="206">
        <v>2</v>
      </c>
      <c r="N197" s="206"/>
      <c r="O197" s="206">
        <v>2</v>
      </c>
      <c r="P197" s="206"/>
      <c r="Q197" s="206"/>
      <c r="R197" s="211"/>
    </row>
    <row r="198" spans="2:18" s="230" customFormat="1" ht="13.5" customHeight="1">
      <c r="B198" s="192" t="s">
        <v>636</v>
      </c>
      <c r="C198" s="73" t="s">
        <v>201</v>
      </c>
      <c r="D198" s="209">
        <f t="shared" si="9"/>
        <v>5</v>
      </c>
      <c r="E198" s="209">
        <v>5</v>
      </c>
      <c r="F198" s="209"/>
      <c r="G198" s="209"/>
      <c r="H198" s="209"/>
      <c r="I198" s="209"/>
      <c r="J198" s="209"/>
      <c r="K198" s="207"/>
      <c r="L198" s="207">
        <v>1</v>
      </c>
      <c r="M198" s="206">
        <v>1</v>
      </c>
      <c r="N198" s="206"/>
      <c r="O198" s="206">
        <v>1</v>
      </c>
      <c r="P198" s="206"/>
      <c r="Q198" s="206"/>
      <c r="R198" s="211"/>
    </row>
    <row r="199" spans="2:18" s="230" customFormat="1" ht="13.5" customHeight="1">
      <c r="B199" s="192" t="s">
        <v>637</v>
      </c>
      <c r="C199" s="73" t="s">
        <v>202</v>
      </c>
      <c r="D199" s="209">
        <f t="shared" si="9"/>
        <v>0</v>
      </c>
      <c r="E199" s="209"/>
      <c r="F199" s="209"/>
      <c r="G199" s="209"/>
      <c r="H199" s="209"/>
      <c r="I199" s="209"/>
      <c r="J199" s="209"/>
      <c r="K199" s="207"/>
      <c r="L199" s="207"/>
      <c r="M199" s="206"/>
      <c r="N199" s="206"/>
      <c r="O199" s="206"/>
      <c r="P199" s="206"/>
      <c r="Q199" s="206"/>
      <c r="R199" s="211"/>
    </row>
    <row r="200" spans="2:18" s="230" customFormat="1" ht="13.5" customHeight="1">
      <c r="B200" s="192" t="s">
        <v>638</v>
      </c>
      <c r="C200" s="73" t="s">
        <v>203</v>
      </c>
      <c r="D200" s="209">
        <f t="shared" si="9"/>
        <v>0</v>
      </c>
      <c r="E200" s="209"/>
      <c r="F200" s="209"/>
      <c r="G200" s="209"/>
      <c r="H200" s="209"/>
      <c r="I200" s="209"/>
      <c r="J200" s="209"/>
      <c r="K200" s="207"/>
      <c r="L200" s="207"/>
      <c r="M200" s="206"/>
      <c r="N200" s="206"/>
      <c r="O200" s="206"/>
      <c r="P200" s="206"/>
      <c r="Q200" s="206"/>
      <c r="R200" s="211"/>
    </row>
    <row r="201" spans="2:18" s="230" customFormat="1" ht="13.5" customHeight="1">
      <c r="B201" s="192" t="s">
        <v>532</v>
      </c>
      <c r="C201" s="73" t="s">
        <v>204</v>
      </c>
      <c r="D201" s="209">
        <f t="shared" si="9"/>
        <v>0</v>
      </c>
      <c r="E201" s="209"/>
      <c r="F201" s="209"/>
      <c r="G201" s="209"/>
      <c r="H201" s="209"/>
      <c r="I201" s="209"/>
      <c r="J201" s="209"/>
      <c r="K201" s="207"/>
      <c r="L201" s="207"/>
      <c r="M201" s="206"/>
      <c r="N201" s="206"/>
      <c r="O201" s="206"/>
      <c r="P201" s="206"/>
      <c r="Q201" s="206"/>
      <c r="R201" s="211"/>
    </row>
    <row r="202" spans="2:18" s="230" customFormat="1" ht="13.5" customHeight="1">
      <c r="B202" s="192" t="s">
        <v>639</v>
      </c>
      <c r="C202" s="73" t="s">
        <v>205</v>
      </c>
      <c r="D202" s="209">
        <f t="shared" si="9"/>
        <v>0</v>
      </c>
      <c r="E202" s="209"/>
      <c r="F202" s="209"/>
      <c r="G202" s="209"/>
      <c r="H202" s="209"/>
      <c r="I202" s="209"/>
      <c r="J202" s="209"/>
      <c r="K202" s="207"/>
      <c r="L202" s="207"/>
      <c r="M202" s="206"/>
      <c r="N202" s="206"/>
      <c r="O202" s="206"/>
      <c r="P202" s="206"/>
      <c r="Q202" s="206"/>
      <c r="R202" s="211"/>
    </row>
    <row r="203" spans="2:18" s="230" customFormat="1" ht="13.5" customHeight="1">
      <c r="B203" s="192" t="s">
        <v>640</v>
      </c>
      <c r="C203" s="73" t="s">
        <v>206</v>
      </c>
      <c r="D203" s="209">
        <f t="shared" si="9"/>
        <v>13</v>
      </c>
      <c r="E203" s="209">
        <v>13</v>
      </c>
      <c r="F203" s="209"/>
      <c r="G203" s="209"/>
      <c r="H203" s="209"/>
      <c r="I203" s="209"/>
      <c r="J203" s="209"/>
      <c r="K203" s="207"/>
      <c r="L203" s="207">
        <v>2</v>
      </c>
      <c r="M203" s="206">
        <v>1</v>
      </c>
      <c r="N203" s="206"/>
      <c r="O203" s="206">
        <v>1</v>
      </c>
      <c r="P203" s="206"/>
      <c r="Q203" s="206"/>
      <c r="R203" s="211"/>
    </row>
    <row r="204" spans="2:18" s="230" customFormat="1" ht="13.5" customHeight="1">
      <c r="B204" s="192" t="s">
        <v>540</v>
      </c>
      <c r="C204" s="73" t="s">
        <v>207</v>
      </c>
      <c r="D204" s="209">
        <f t="shared" si="9"/>
        <v>0</v>
      </c>
      <c r="E204" s="209"/>
      <c r="F204" s="209"/>
      <c r="G204" s="209"/>
      <c r="H204" s="209"/>
      <c r="I204" s="209"/>
      <c r="J204" s="209"/>
      <c r="K204" s="207"/>
      <c r="L204" s="207"/>
      <c r="M204" s="206"/>
      <c r="N204" s="206"/>
      <c r="O204" s="206"/>
      <c r="P204" s="206"/>
      <c r="Q204" s="206"/>
      <c r="R204" s="211"/>
    </row>
    <row r="205" spans="2:18" s="230" customFormat="1" ht="13.5" customHeight="1">
      <c r="B205" s="192" t="s">
        <v>641</v>
      </c>
      <c r="C205" s="73" t="s">
        <v>208</v>
      </c>
      <c r="D205" s="209">
        <f t="shared" si="9"/>
        <v>0</v>
      </c>
      <c r="E205" s="209"/>
      <c r="F205" s="209"/>
      <c r="G205" s="209"/>
      <c r="H205" s="209"/>
      <c r="I205" s="209"/>
      <c r="J205" s="209"/>
      <c r="K205" s="207"/>
      <c r="L205" s="207"/>
      <c r="M205" s="206"/>
      <c r="N205" s="206"/>
      <c r="O205" s="206"/>
      <c r="P205" s="206"/>
      <c r="Q205" s="206"/>
      <c r="R205" s="211"/>
    </row>
    <row r="206" spans="2:18" s="230" customFormat="1" ht="13.5" customHeight="1">
      <c r="B206" s="192" t="s">
        <v>642</v>
      </c>
      <c r="C206" s="73" t="s">
        <v>209</v>
      </c>
      <c r="D206" s="209">
        <f t="shared" si="9"/>
        <v>0</v>
      </c>
      <c r="E206" s="209"/>
      <c r="F206" s="209"/>
      <c r="G206" s="209"/>
      <c r="H206" s="209"/>
      <c r="I206" s="209"/>
      <c r="J206" s="209"/>
      <c r="K206" s="207"/>
      <c r="L206" s="207"/>
      <c r="M206" s="206"/>
      <c r="N206" s="206"/>
      <c r="O206" s="206"/>
      <c r="P206" s="206"/>
      <c r="Q206" s="206"/>
      <c r="R206" s="211"/>
    </row>
    <row r="207" spans="2:18" s="230" customFormat="1" ht="13.5" customHeight="1">
      <c r="B207" s="192" t="s">
        <v>643</v>
      </c>
      <c r="C207" s="73" t="s">
        <v>210</v>
      </c>
      <c r="D207" s="209">
        <f t="shared" si="9"/>
        <v>0</v>
      </c>
      <c r="E207" s="209"/>
      <c r="F207" s="209"/>
      <c r="G207" s="209"/>
      <c r="H207" s="209"/>
      <c r="I207" s="209"/>
      <c r="J207" s="209"/>
      <c r="K207" s="207"/>
      <c r="L207" s="207"/>
      <c r="M207" s="206"/>
      <c r="N207" s="206"/>
      <c r="O207" s="206"/>
      <c r="P207" s="206"/>
      <c r="Q207" s="206"/>
      <c r="R207" s="211"/>
    </row>
    <row r="208" spans="2:18" s="230" customFormat="1" ht="13.5" customHeight="1">
      <c r="B208" s="192" t="s">
        <v>475</v>
      </c>
      <c r="C208" s="73" t="s">
        <v>211</v>
      </c>
      <c r="D208" s="209">
        <f t="shared" si="9"/>
        <v>0</v>
      </c>
      <c r="E208" s="209"/>
      <c r="F208" s="209"/>
      <c r="G208" s="209"/>
      <c r="H208" s="209"/>
      <c r="I208" s="209"/>
      <c r="J208" s="209"/>
      <c r="K208" s="207"/>
      <c r="L208" s="207"/>
      <c r="M208" s="206"/>
      <c r="N208" s="206"/>
      <c r="O208" s="206"/>
      <c r="P208" s="206"/>
      <c r="Q208" s="206"/>
      <c r="R208" s="211"/>
    </row>
    <row r="209" spans="2:18" s="230" customFormat="1" ht="13.5" customHeight="1">
      <c r="B209" s="192" t="s">
        <v>477</v>
      </c>
      <c r="C209" s="73" t="s">
        <v>212</v>
      </c>
      <c r="D209" s="209">
        <f t="shared" si="9"/>
        <v>0</v>
      </c>
      <c r="E209" s="209"/>
      <c r="F209" s="209"/>
      <c r="G209" s="209"/>
      <c r="H209" s="209"/>
      <c r="I209" s="209"/>
      <c r="J209" s="209"/>
      <c r="K209" s="207"/>
      <c r="L209" s="207"/>
      <c r="M209" s="206"/>
      <c r="N209" s="206"/>
      <c r="O209" s="206"/>
      <c r="P209" s="206"/>
      <c r="Q209" s="206"/>
      <c r="R209" s="211"/>
    </row>
    <row r="210" spans="2:18" s="230" customFormat="1" ht="13.5" customHeight="1">
      <c r="B210" s="192" t="s">
        <v>478</v>
      </c>
      <c r="C210" s="73" t="s">
        <v>213</v>
      </c>
      <c r="D210" s="209">
        <f t="shared" si="9"/>
        <v>0</v>
      </c>
      <c r="E210" s="209"/>
      <c r="F210" s="209"/>
      <c r="G210" s="209"/>
      <c r="H210" s="209"/>
      <c r="I210" s="209"/>
      <c r="J210" s="209"/>
      <c r="K210" s="207"/>
      <c r="L210" s="207"/>
      <c r="M210" s="206"/>
      <c r="N210" s="206"/>
      <c r="O210" s="206"/>
      <c r="P210" s="206"/>
      <c r="Q210" s="206"/>
      <c r="R210" s="211"/>
    </row>
    <row r="211" spans="2:18" s="230" customFormat="1" ht="12.75" customHeight="1">
      <c r="B211" s="368">
        <v>10</v>
      </c>
      <c r="C211" s="368"/>
      <c r="D211" s="368"/>
      <c r="E211" s="368"/>
      <c r="F211" s="368"/>
      <c r="G211" s="368"/>
      <c r="H211" s="368"/>
      <c r="I211" s="368"/>
      <c r="J211" s="368"/>
      <c r="K211" s="368"/>
      <c r="L211" s="368"/>
      <c r="M211" s="368"/>
      <c r="N211" s="368"/>
      <c r="O211" s="368"/>
      <c r="P211" s="368"/>
      <c r="Q211" s="368"/>
      <c r="R211" s="368"/>
    </row>
    <row r="212" spans="2:18" s="157" customFormat="1" ht="12" customHeight="1">
      <c r="B212" s="72" t="s">
        <v>343</v>
      </c>
      <c r="C212" s="72" t="s">
        <v>344</v>
      </c>
      <c r="D212" s="72">
        <v>1</v>
      </c>
      <c r="E212" s="72">
        <v>2</v>
      </c>
      <c r="F212" s="72">
        <v>3</v>
      </c>
      <c r="G212" s="72">
        <v>4</v>
      </c>
      <c r="H212" s="72">
        <v>5</v>
      </c>
      <c r="I212" s="72">
        <v>6</v>
      </c>
      <c r="J212" s="72">
        <v>7</v>
      </c>
      <c r="K212" s="72">
        <v>8</v>
      </c>
      <c r="L212" s="131">
        <v>9</v>
      </c>
      <c r="M212" s="191">
        <v>10</v>
      </c>
      <c r="N212" s="191">
        <v>11</v>
      </c>
      <c r="O212" s="191">
        <v>12</v>
      </c>
      <c r="P212" s="191">
        <v>13</v>
      </c>
      <c r="Q212" s="131">
        <v>14</v>
      </c>
      <c r="R212" s="195">
        <v>15</v>
      </c>
    </row>
    <row r="213" spans="2:18" s="230" customFormat="1" ht="13.5" customHeight="1">
      <c r="B213" s="192" t="s">
        <v>479</v>
      </c>
      <c r="C213" s="73" t="s">
        <v>214</v>
      </c>
      <c r="D213" s="209">
        <f aca="true" t="shared" si="11" ref="D213:D250">E213+F213+G213+H213+I213+J213</f>
        <v>81</v>
      </c>
      <c r="E213" s="209">
        <v>81</v>
      </c>
      <c r="F213" s="209"/>
      <c r="G213" s="209"/>
      <c r="H213" s="209"/>
      <c r="I213" s="209"/>
      <c r="J213" s="209"/>
      <c r="K213" s="207">
        <v>44</v>
      </c>
      <c r="L213" s="207">
        <v>8</v>
      </c>
      <c r="M213" s="206">
        <v>3</v>
      </c>
      <c r="N213" s="206"/>
      <c r="O213" s="206">
        <v>3</v>
      </c>
      <c r="P213" s="206">
        <v>1</v>
      </c>
      <c r="Q213" s="206"/>
      <c r="R213" s="211"/>
    </row>
    <row r="214" spans="2:18" s="230" customFormat="1" ht="13.5" customHeight="1">
      <c r="B214" s="192" t="s">
        <v>644</v>
      </c>
      <c r="C214" s="73" t="s">
        <v>215</v>
      </c>
      <c r="D214" s="209">
        <f t="shared" si="11"/>
        <v>0</v>
      </c>
      <c r="E214" s="209"/>
      <c r="F214" s="209"/>
      <c r="G214" s="209"/>
      <c r="H214" s="209"/>
      <c r="I214" s="209"/>
      <c r="J214" s="209"/>
      <c r="K214" s="207"/>
      <c r="L214" s="207"/>
      <c r="M214" s="206"/>
      <c r="N214" s="206"/>
      <c r="O214" s="206"/>
      <c r="P214" s="206"/>
      <c r="Q214" s="206"/>
      <c r="R214" s="211"/>
    </row>
    <row r="215" spans="2:18" s="230" customFormat="1" ht="13.5" customHeight="1">
      <c r="B215" s="192" t="s">
        <v>481</v>
      </c>
      <c r="C215" s="73" t="s">
        <v>216</v>
      </c>
      <c r="D215" s="209">
        <f t="shared" si="11"/>
        <v>0</v>
      </c>
      <c r="E215" s="209"/>
      <c r="F215" s="209"/>
      <c r="G215" s="209"/>
      <c r="H215" s="209"/>
      <c r="I215" s="209"/>
      <c r="J215" s="209"/>
      <c r="K215" s="207"/>
      <c r="L215" s="207"/>
      <c r="M215" s="206"/>
      <c r="N215" s="206"/>
      <c r="O215" s="206"/>
      <c r="P215" s="206"/>
      <c r="Q215" s="206"/>
      <c r="R215" s="211"/>
    </row>
    <row r="216" spans="2:18" s="230" customFormat="1" ht="13.5" customHeight="1">
      <c r="B216" s="192" t="s">
        <v>482</v>
      </c>
      <c r="C216" s="73" t="s">
        <v>217</v>
      </c>
      <c r="D216" s="209">
        <f t="shared" si="11"/>
        <v>0</v>
      </c>
      <c r="E216" s="209"/>
      <c r="F216" s="209"/>
      <c r="G216" s="209"/>
      <c r="H216" s="209"/>
      <c r="I216" s="209"/>
      <c r="J216" s="209"/>
      <c r="K216" s="207"/>
      <c r="L216" s="207"/>
      <c r="M216" s="206"/>
      <c r="N216" s="206"/>
      <c r="O216" s="206"/>
      <c r="P216" s="206"/>
      <c r="Q216" s="206"/>
      <c r="R216" s="211"/>
    </row>
    <row r="217" spans="2:18" s="230" customFormat="1" ht="13.5" customHeight="1">
      <c r="B217" s="192" t="s">
        <v>483</v>
      </c>
      <c r="C217" s="73" t="s">
        <v>218</v>
      </c>
      <c r="D217" s="209">
        <f t="shared" si="11"/>
        <v>0</v>
      </c>
      <c r="E217" s="209"/>
      <c r="F217" s="209"/>
      <c r="G217" s="209"/>
      <c r="H217" s="209"/>
      <c r="I217" s="209"/>
      <c r="J217" s="209"/>
      <c r="K217" s="207"/>
      <c r="L217" s="207"/>
      <c r="M217" s="206"/>
      <c r="N217" s="206"/>
      <c r="O217" s="206"/>
      <c r="P217" s="206"/>
      <c r="Q217" s="206"/>
      <c r="R217" s="211"/>
    </row>
    <row r="218" spans="2:18" s="230" customFormat="1" ht="13.5" customHeight="1">
      <c r="B218" s="192" t="s">
        <v>509</v>
      </c>
      <c r="C218" s="73" t="s">
        <v>219</v>
      </c>
      <c r="D218" s="209">
        <f t="shared" si="11"/>
        <v>0</v>
      </c>
      <c r="E218" s="209"/>
      <c r="F218" s="209"/>
      <c r="G218" s="209"/>
      <c r="H218" s="209"/>
      <c r="I218" s="209"/>
      <c r="J218" s="209"/>
      <c r="K218" s="207"/>
      <c r="L218" s="207"/>
      <c r="M218" s="206"/>
      <c r="N218" s="206"/>
      <c r="O218" s="206"/>
      <c r="P218" s="206"/>
      <c r="Q218" s="206"/>
      <c r="R218" s="211"/>
    </row>
    <row r="219" spans="2:18" s="230" customFormat="1" ht="13.5" customHeight="1">
      <c r="B219" s="192" t="s">
        <v>645</v>
      </c>
      <c r="C219" s="73" t="s">
        <v>220</v>
      </c>
      <c r="D219" s="209">
        <f t="shared" si="11"/>
        <v>0</v>
      </c>
      <c r="E219" s="209"/>
      <c r="F219" s="209"/>
      <c r="G219" s="209"/>
      <c r="H219" s="209"/>
      <c r="I219" s="209"/>
      <c r="J219" s="209"/>
      <c r="K219" s="207"/>
      <c r="L219" s="207"/>
      <c r="M219" s="206"/>
      <c r="N219" s="206"/>
      <c r="O219" s="206"/>
      <c r="P219" s="206"/>
      <c r="Q219" s="206"/>
      <c r="R219" s="211"/>
    </row>
    <row r="220" spans="2:18" s="230" customFormat="1" ht="13.5" customHeight="1">
      <c r="B220" s="192" t="s">
        <v>485</v>
      </c>
      <c r="C220" s="73" t="s">
        <v>221</v>
      </c>
      <c r="D220" s="209">
        <f t="shared" si="11"/>
        <v>0</v>
      </c>
      <c r="E220" s="209"/>
      <c r="F220" s="209"/>
      <c r="G220" s="209"/>
      <c r="H220" s="209"/>
      <c r="I220" s="209"/>
      <c r="J220" s="209"/>
      <c r="K220" s="207"/>
      <c r="L220" s="207"/>
      <c r="M220" s="206"/>
      <c r="N220" s="206"/>
      <c r="O220" s="206"/>
      <c r="P220" s="206"/>
      <c r="Q220" s="206"/>
      <c r="R220" s="211"/>
    </row>
    <row r="221" spans="2:18" s="230" customFormat="1" ht="13.5" customHeight="1">
      <c r="B221" s="192" t="s">
        <v>646</v>
      </c>
      <c r="C221" s="73" t="s">
        <v>222</v>
      </c>
      <c r="D221" s="209">
        <f t="shared" si="11"/>
        <v>0</v>
      </c>
      <c r="E221" s="209"/>
      <c r="F221" s="209"/>
      <c r="G221" s="209"/>
      <c r="H221" s="209"/>
      <c r="I221" s="209"/>
      <c r="J221" s="209"/>
      <c r="K221" s="207"/>
      <c r="L221" s="207"/>
      <c r="M221" s="206"/>
      <c r="N221" s="206"/>
      <c r="O221" s="206"/>
      <c r="P221" s="206"/>
      <c r="Q221" s="206"/>
      <c r="R221" s="211"/>
    </row>
    <row r="222" spans="2:18" s="230" customFormat="1" ht="13.5" customHeight="1">
      <c r="B222" s="192" t="s">
        <v>647</v>
      </c>
      <c r="C222" s="73" t="s">
        <v>223</v>
      </c>
      <c r="D222" s="209">
        <f t="shared" si="11"/>
        <v>0</v>
      </c>
      <c r="E222" s="209"/>
      <c r="F222" s="209"/>
      <c r="G222" s="209"/>
      <c r="H222" s="209"/>
      <c r="I222" s="209"/>
      <c r="J222" s="209"/>
      <c r="K222" s="207"/>
      <c r="L222" s="207"/>
      <c r="M222" s="206"/>
      <c r="N222" s="206"/>
      <c r="O222" s="206"/>
      <c r="P222" s="206"/>
      <c r="Q222" s="206"/>
      <c r="R222" s="211"/>
    </row>
    <row r="223" spans="2:18" s="230" customFormat="1" ht="13.5" customHeight="1">
      <c r="B223" s="192" t="s">
        <v>648</v>
      </c>
      <c r="C223" s="73" t="s">
        <v>224</v>
      </c>
      <c r="D223" s="209">
        <f t="shared" si="11"/>
        <v>0</v>
      </c>
      <c r="E223" s="209"/>
      <c r="F223" s="209"/>
      <c r="G223" s="209"/>
      <c r="H223" s="209"/>
      <c r="I223" s="209"/>
      <c r="J223" s="209"/>
      <c r="K223" s="207"/>
      <c r="L223" s="207"/>
      <c r="M223" s="206"/>
      <c r="N223" s="206"/>
      <c r="O223" s="206"/>
      <c r="P223" s="206"/>
      <c r="Q223" s="206"/>
      <c r="R223" s="211"/>
    </row>
    <row r="224" spans="2:18" s="230" customFormat="1" ht="13.5" customHeight="1">
      <c r="B224" s="196" t="s">
        <v>487</v>
      </c>
      <c r="C224" s="76" t="s">
        <v>225</v>
      </c>
      <c r="D224" s="209">
        <f t="shared" si="11"/>
        <v>0</v>
      </c>
      <c r="E224" s="210"/>
      <c r="F224" s="210"/>
      <c r="G224" s="210"/>
      <c r="H224" s="210"/>
      <c r="I224" s="210"/>
      <c r="J224" s="210"/>
      <c r="K224" s="232"/>
      <c r="L224" s="232"/>
      <c r="M224" s="208"/>
      <c r="N224" s="208"/>
      <c r="O224" s="208"/>
      <c r="P224" s="208"/>
      <c r="Q224" s="208"/>
      <c r="R224" s="211"/>
    </row>
    <row r="225" spans="2:18" s="230" customFormat="1" ht="13.5" customHeight="1">
      <c r="B225" s="192" t="s">
        <v>510</v>
      </c>
      <c r="C225" s="73" t="s">
        <v>226</v>
      </c>
      <c r="D225" s="209">
        <f t="shared" si="11"/>
        <v>0</v>
      </c>
      <c r="E225" s="209"/>
      <c r="F225" s="209"/>
      <c r="G225" s="209"/>
      <c r="H225" s="209"/>
      <c r="I225" s="209"/>
      <c r="J225" s="209"/>
      <c r="K225" s="207"/>
      <c r="L225" s="207"/>
      <c r="M225" s="206"/>
      <c r="N225" s="206"/>
      <c r="O225" s="206"/>
      <c r="P225" s="206"/>
      <c r="Q225" s="206"/>
      <c r="R225" s="211"/>
    </row>
    <row r="226" spans="2:18" s="230" customFormat="1" ht="13.5" customHeight="1">
      <c r="B226" s="192" t="s">
        <v>488</v>
      </c>
      <c r="C226" s="73" t="s">
        <v>227</v>
      </c>
      <c r="D226" s="209">
        <f t="shared" si="11"/>
        <v>31</v>
      </c>
      <c r="E226" s="209">
        <v>31</v>
      </c>
      <c r="F226" s="209"/>
      <c r="G226" s="209"/>
      <c r="H226" s="209"/>
      <c r="I226" s="209"/>
      <c r="J226" s="209"/>
      <c r="K226" s="207">
        <v>21</v>
      </c>
      <c r="L226" s="207">
        <v>3</v>
      </c>
      <c r="M226" s="206">
        <v>3</v>
      </c>
      <c r="N226" s="206"/>
      <c r="O226" s="206">
        <v>3</v>
      </c>
      <c r="P226" s="206">
        <v>1</v>
      </c>
      <c r="Q226" s="206"/>
      <c r="R226" s="211"/>
    </row>
    <row r="227" spans="2:18" s="230" customFormat="1" ht="13.5" customHeight="1">
      <c r="B227" s="192" t="s">
        <v>649</v>
      </c>
      <c r="C227" s="73" t="s">
        <v>228</v>
      </c>
      <c r="D227" s="209">
        <f t="shared" si="11"/>
        <v>6</v>
      </c>
      <c r="E227" s="209">
        <v>6</v>
      </c>
      <c r="F227" s="209"/>
      <c r="G227" s="209"/>
      <c r="H227" s="209"/>
      <c r="I227" s="209"/>
      <c r="J227" s="209"/>
      <c r="K227" s="207">
        <v>1</v>
      </c>
      <c r="L227" s="207">
        <v>1</v>
      </c>
      <c r="M227" s="206">
        <v>1</v>
      </c>
      <c r="N227" s="206"/>
      <c r="O227" s="206">
        <v>1</v>
      </c>
      <c r="P227" s="206">
        <v>1</v>
      </c>
      <c r="Q227" s="206"/>
      <c r="R227" s="211"/>
    </row>
    <row r="228" spans="2:18" s="230" customFormat="1" ht="13.5" customHeight="1">
      <c r="B228" s="192" t="s">
        <v>650</v>
      </c>
      <c r="C228" s="73" t="s">
        <v>229</v>
      </c>
      <c r="D228" s="209">
        <f t="shared" si="11"/>
        <v>0</v>
      </c>
      <c r="E228" s="209"/>
      <c r="F228" s="209"/>
      <c r="G228" s="209"/>
      <c r="H228" s="209"/>
      <c r="I228" s="209"/>
      <c r="J228" s="209"/>
      <c r="K228" s="207"/>
      <c r="L228" s="207"/>
      <c r="M228" s="206"/>
      <c r="N228" s="206"/>
      <c r="O228" s="206"/>
      <c r="P228" s="206"/>
      <c r="Q228" s="206"/>
      <c r="R228" s="211"/>
    </row>
    <row r="229" spans="2:18" s="230" customFormat="1" ht="13.5" customHeight="1">
      <c r="B229" s="192" t="s">
        <v>651</v>
      </c>
      <c r="C229" s="73" t="s">
        <v>230</v>
      </c>
      <c r="D229" s="209">
        <f t="shared" si="11"/>
        <v>0</v>
      </c>
      <c r="E229" s="209"/>
      <c r="F229" s="209"/>
      <c r="G229" s="209"/>
      <c r="H229" s="209"/>
      <c r="I229" s="209"/>
      <c r="J229" s="209"/>
      <c r="K229" s="207"/>
      <c r="L229" s="207"/>
      <c r="M229" s="206"/>
      <c r="N229" s="206"/>
      <c r="O229" s="206"/>
      <c r="P229" s="206"/>
      <c r="Q229" s="206"/>
      <c r="R229" s="211"/>
    </row>
    <row r="230" spans="2:18" s="230" customFormat="1" ht="13.5" customHeight="1">
      <c r="B230" s="192" t="s">
        <v>581</v>
      </c>
      <c r="C230" s="73" t="s">
        <v>231</v>
      </c>
      <c r="D230" s="209">
        <f t="shared" si="11"/>
        <v>9</v>
      </c>
      <c r="E230" s="209">
        <v>9</v>
      </c>
      <c r="F230" s="209"/>
      <c r="G230" s="209"/>
      <c r="H230" s="209"/>
      <c r="I230" s="209"/>
      <c r="J230" s="209"/>
      <c r="K230" s="207">
        <v>1</v>
      </c>
      <c r="L230" s="207">
        <v>2</v>
      </c>
      <c r="M230" s="206">
        <v>2</v>
      </c>
      <c r="N230" s="206"/>
      <c r="O230" s="206">
        <v>2</v>
      </c>
      <c r="P230" s="206">
        <v>1</v>
      </c>
      <c r="Q230" s="206"/>
      <c r="R230" s="211"/>
    </row>
    <row r="231" spans="2:18" s="230" customFormat="1" ht="13.5" customHeight="1">
      <c r="B231" s="192" t="s">
        <v>489</v>
      </c>
      <c r="C231" s="73" t="s">
        <v>232</v>
      </c>
      <c r="D231" s="209">
        <f t="shared" si="11"/>
        <v>69</v>
      </c>
      <c r="E231" s="209">
        <v>69</v>
      </c>
      <c r="F231" s="209"/>
      <c r="G231" s="209"/>
      <c r="H231" s="209"/>
      <c r="I231" s="209"/>
      <c r="J231" s="209"/>
      <c r="K231" s="207">
        <v>36</v>
      </c>
      <c r="L231" s="207">
        <v>10</v>
      </c>
      <c r="M231" s="206">
        <v>4</v>
      </c>
      <c r="N231" s="206"/>
      <c r="O231" s="206">
        <v>4</v>
      </c>
      <c r="P231" s="206">
        <v>2</v>
      </c>
      <c r="Q231" s="206"/>
      <c r="R231" s="211"/>
    </row>
    <row r="232" spans="2:18" s="230" customFormat="1" ht="13.5" customHeight="1">
      <c r="B232" s="192" t="s">
        <v>652</v>
      </c>
      <c r="C232" s="73" t="s">
        <v>233</v>
      </c>
      <c r="D232" s="209">
        <f t="shared" si="11"/>
        <v>0</v>
      </c>
      <c r="E232" s="209"/>
      <c r="F232" s="209"/>
      <c r="G232" s="209"/>
      <c r="H232" s="209"/>
      <c r="I232" s="209"/>
      <c r="J232" s="209"/>
      <c r="K232" s="207"/>
      <c r="L232" s="207"/>
      <c r="M232" s="206"/>
      <c r="N232" s="206"/>
      <c r="O232" s="206"/>
      <c r="P232" s="206"/>
      <c r="Q232" s="206"/>
      <c r="R232" s="211"/>
    </row>
    <row r="233" spans="2:18" s="230" customFormat="1" ht="13.5" customHeight="1">
      <c r="B233" s="192" t="s">
        <v>653</v>
      </c>
      <c r="C233" s="73" t="s">
        <v>234</v>
      </c>
      <c r="D233" s="209">
        <f t="shared" si="11"/>
        <v>0</v>
      </c>
      <c r="E233" s="209"/>
      <c r="F233" s="209"/>
      <c r="G233" s="209"/>
      <c r="H233" s="209"/>
      <c r="I233" s="209"/>
      <c r="J233" s="209"/>
      <c r="K233" s="207"/>
      <c r="L233" s="207"/>
      <c r="M233" s="206"/>
      <c r="N233" s="206"/>
      <c r="O233" s="206"/>
      <c r="P233" s="206"/>
      <c r="Q233" s="206"/>
      <c r="R233" s="211"/>
    </row>
    <row r="234" spans="2:18" s="230" customFormat="1" ht="13.5" customHeight="1">
      <c r="B234" s="192" t="s">
        <v>597</v>
      </c>
      <c r="C234" s="73" t="s">
        <v>235</v>
      </c>
      <c r="D234" s="209">
        <f t="shared" si="11"/>
        <v>0</v>
      </c>
      <c r="E234" s="209"/>
      <c r="F234" s="209"/>
      <c r="G234" s="209"/>
      <c r="H234" s="209"/>
      <c r="I234" s="209"/>
      <c r="J234" s="209"/>
      <c r="K234" s="207"/>
      <c r="L234" s="207"/>
      <c r="M234" s="206"/>
      <c r="N234" s="206"/>
      <c r="O234" s="206"/>
      <c r="P234" s="206"/>
      <c r="Q234" s="206"/>
      <c r="R234" s="211"/>
    </row>
    <row r="235" spans="2:18" s="230" customFormat="1" ht="13.5" customHeight="1">
      <c r="B235" s="192" t="s">
        <v>607</v>
      </c>
      <c r="C235" s="73" t="s">
        <v>236</v>
      </c>
      <c r="D235" s="209">
        <f t="shared" si="11"/>
        <v>21</v>
      </c>
      <c r="E235" s="209">
        <v>21</v>
      </c>
      <c r="F235" s="209"/>
      <c r="G235" s="209"/>
      <c r="H235" s="209"/>
      <c r="I235" s="209"/>
      <c r="J235" s="209"/>
      <c r="K235" s="207">
        <v>8</v>
      </c>
      <c r="L235" s="207">
        <v>3</v>
      </c>
      <c r="M235" s="206">
        <v>1</v>
      </c>
      <c r="N235" s="206"/>
      <c r="O235" s="206">
        <v>1</v>
      </c>
      <c r="P235" s="206"/>
      <c r="Q235" s="206"/>
      <c r="R235" s="211"/>
    </row>
    <row r="236" spans="2:18" s="230" customFormat="1" ht="13.5" customHeight="1">
      <c r="B236" s="192" t="s">
        <v>609</v>
      </c>
      <c r="C236" s="73" t="s">
        <v>237</v>
      </c>
      <c r="D236" s="209">
        <f t="shared" si="11"/>
        <v>0</v>
      </c>
      <c r="E236" s="209"/>
      <c r="F236" s="209"/>
      <c r="G236" s="209"/>
      <c r="H236" s="209"/>
      <c r="I236" s="209"/>
      <c r="J236" s="209"/>
      <c r="K236" s="207"/>
      <c r="L236" s="207"/>
      <c r="M236" s="206"/>
      <c r="N236" s="206"/>
      <c r="O236" s="206"/>
      <c r="P236" s="206"/>
      <c r="Q236" s="206"/>
      <c r="R236" s="211"/>
    </row>
    <row r="237" spans="2:18" s="230" customFormat="1" ht="13.5" customHeight="1">
      <c r="B237" s="192" t="s">
        <v>654</v>
      </c>
      <c r="C237" s="73" t="s">
        <v>238</v>
      </c>
      <c r="D237" s="209">
        <f t="shared" si="11"/>
        <v>0</v>
      </c>
      <c r="E237" s="209"/>
      <c r="F237" s="209"/>
      <c r="G237" s="209"/>
      <c r="H237" s="209"/>
      <c r="I237" s="209"/>
      <c r="J237" s="209"/>
      <c r="K237" s="207"/>
      <c r="L237" s="207"/>
      <c r="M237" s="206"/>
      <c r="N237" s="206"/>
      <c r="O237" s="206"/>
      <c r="P237" s="206"/>
      <c r="Q237" s="206"/>
      <c r="R237" s="211"/>
    </row>
    <row r="238" spans="2:18" s="230" customFormat="1" ht="13.5" customHeight="1">
      <c r="B238" s="192" t="s">
        <v>496</v>
      </c>
      <c r="C238" s="73" t="s">
        <v>239</v>
      </c>
      <c r="D238" s="209">
        <f t="shared" si="11"/>
        <v>0</v>
      </c>
      <c r="E238" s="209"/>
      <c r="F238" s="209"/>
      <c r="G238" s="209"/>
      <c r="H238" s="209"/>
      <c r="I238" s="209"/>
      <c r="J238" s="209"/>
      <c r="K238" s="207"/>
      <c r="L238" s="207"/>
      <c r="M238" s="206"/>
      <c r="N238" s="206"/>
      <c r="O238" s="206"/>
      <c r="P238" s="206"/>
      <c r="Q238" s="206"/>
      <c r="R238" s="211"/>
    </row>
    <row r="239" spans="2:18" s="230" customFormat="1" ht="13.5" customHeight="1">
      <c r="B239" s="192" t="s">
        <v>497</v>
      </c>
      <c r="C239" s="73" t="s">
        <v>240</v>
      </c>
      <c r="D239" s="209">
        <f t="shared" si="11"/>
        <v>0</v>
      </c>
      <c r="E239" s="209"/>
      <c r="F239" s="209"/>
      <c r="G239" s="209"/>
      <c r="H239" s="209"/>
      <c r="I239" s="209"/>
      <c r="J239" s="209"/>
      <c r="K239" s="207"/>
      <c r="L239" s="207"/>
      <c r="M239" s="206"/>
      <c r="N239" s="206"/>
      <c r="O239" s="206"/>
      <c r="P239" s="206"/>
      <c r="Q239" s="206"/>
      <c r="R239" s="211"/>
    </row>
    <row r="240" spans="2:18" s="230" customFormat="1" ht="13.5" customHeight="1">
      <c r="B240" s="192" t="s">
        <v>500</v>
      </c>
      <c r="C240" s="73" t="s">
        <v>241</v>
      </c>
      <c r="D240" s="209">
        <f t="shared" si="11"/>
        <v>0</v>
      </c>
      <c r="E240" s="209"/>
      <c r="F240" s="209"/>
      <c r="G240" s="209"/>
      <c r="H240" s="209"/>
      <c r="I240" s="209"/>
      <c r="J240" s="209"/>
      <c r="K240" s="207"/>
      <c r="L240" s="207"/>
      <c r="M240" s="206"/>
      <c r="N240" s="206"/>
      <c r="O240" s="206"/>
      <c r="P240" s="206"/>
      <c r="Q240" s="206"/>
      <c r="R240" s="211"/>
    </row>
    <row r="241" spans="2:18" s="230" customFormat="1" ht="13.5" customHeight="1">
      <c r="B241" s="192" t="s">
        <v>655</v>
      </c>
      <c r="C241" s="73" t="s">
        <v>242</v>
      </c>
      <c r="D241" s="209">
        <f t="shared" si="11"/>
        <v>0</v>
      </c>
      <c r="E241" s="209"/>
      <c r="F241" s="209"/>
      <c r="G241" s="209"/>
      <c r="H241" s="209"/>
      <c r="I241" s="209"/>
      <c r="J241" s="209"/>
      <c r="K241" s="207"/>
      <c r="L241" s="207"/>
      <c r="M241" s="206"/>
      <c r="N241" s="206"/>
      <c r="O241" s="206"/>
      <c r="P241" s="206"/>
      <c r="Q241" s="206"/>
      <c r="R241" s="211"/>
    </row>
    <row r="242" spans="2:18" s="230" customFormat="1" ht="13.5" customHeight="1">
      <c r="B242" s="192" t="s">
        <v>501</v>
      </c>
      <c r="C242" s="73" t="s">
        <v>243</v>
      </c>
      <c r="D242" s="209">
        <f t="shared" si="11"/>
        <v>20</v>
      </c>
      <c r="E242" s="209">
        <v>20</v>
      </c>
      <c r="F242" s="209"/>
      <c r="G242" s="209"/>
      <c r="H242" s="209"/>
      <c r="I242" s="209"/>
      <c r="J242" s="209"/>
      <c r="K242" s="207">
        <v>12</v>
      </c>
      <c r="L242" s="207">
        <v>3</v>
      </c>
      <c r="M242" s="206">
        <v>1</v>
      </c>
      <c r="N242" s="206"/>
      <c r="O242" s="206">
        <v>1</v>
      </c>
      <c r="P242" s="206"/>
      <c r="Q242" s="206"/>
      <c r="R242" s="211"/>
    </row>
    <row r="243" spans="2:18" s="230" customFormat="1" ht="13.5" customHeight="1">
      <c r="B243" s="192" t="s">
        <v>656</v>
      </c>
      <c r="C243" s="73" t="s">
        <v>244</v>
      </c>
      <c r="D243" s="209">
        <f t="shared" si="11"/>
        <v>0</v>
      </c>
      <c r="E243" s="209"/>
      <c r="F243" s="209"/>
      <c r="G243" s="209"/>
      <c r="H243" s="209"/>
      <c r="I243" s="209"/>
      <c r="J243" s="209"/>
      <c r="K243" s="207"/>
      <c r="L243" s="207"/>
      <c r="M243" s="206"/>
      <c r="N243" s="206"/>
      <c r="O243" s="206"/>
      <c r="P243" s="206"/>
      <c r="Q243" s="206"/>
      <c r="R243" s="211"/>
    </row>
    <row r="244" spans="2:18" s="230" customFormat="1" ht="13.5" customHeight="1">
      <c r="B244" s="192" t="s">
        <v>657</v>
      </c>
      <c r="C244" s="73" t="s">
        <v>245</v>
      </c>
      <c r="D244" s="209">
        <f t="shared" si="11"/>
        <v>0</v>
      </c>
      <c r="E244" s="209"/>
      <c r="F244" s="209"/>
      <c r="G244" s="209"/>
      <c r="H244" s="209"/>
      <c r="I244" s="209"/>
      <c r="J244" s="209"/>
      <c r="K244" s="207"/>
      <c r="L244" s="207"/>
      <c r="M244" s="206"/>
      <c r="N244" s="206"/>
      <c r="O244" s="206"/>
      <c r="P244" s="206"/>
      <c r="Q244" s="206"/>
      <c r="R244" s="211"/>
    </row>
    <row r="245" spans="2:18" s="230" customFormat="1" ht="13.5" customHeight="1">
      <c r="B245" s="192" t="s">
        <v>505</v>
      </c>
      <c r="C245" s="73" t="s">
        <v>246</v>
      </c>
      <c r="D245" s="209">
        <f t="shared" si="11"/>
        <v>39</v>
      </c>
      <c r="E245" s="209">
        <v>39</v>
      </c>
      <c r="F245" s="209"/>
      <c r="G245" s="209"/>
      <c r="H245" s="209"/>
      <c r="I245" s="209"/>
      <c r="J245" s="209"/>
      <c r="K245" s="207"/>
      <c r="L245" s="207">
        <v>3</v>
      </c>
      <c r="M245" s="206">
        <v>3</v>
      </c>
      <c r="N245" s="206"/>
      <c r="O245" s="206">
        <v>3</v>
      </c>
      <c r="P245" s="206"/>
      <c r="Q245" s="206"/>
      <c r="R245" s="211"/>
    </row>
    <row r="246" spans="2:18" s="230" customFormat="1" ht="13.5" customHeight="1">
      <c r="B246" s="192" t="s">
        <v>627</v>
      </c>
      <c r="C246" s="73" t="s">
        <v>247</v>
      </c>
      <c r="D246" s="209">
        <f t="shared" si="11"/>
        <v>0</v>
      </c>
      <c r="E246" s="209"/>
      <c r="F246" s="209"/>
      <c r="G246" s="209"/>
      <c r="H246" s="209"/>
      <c r="I246" s="209"/>
      <c r="J246" s="209"/>
      <c r="K246" s="207"/>
      <c r="L246" s="207"/>
      <c r="M246" s="206"/>
      <c r="N246" s="206"/>
      <c r="O246" s="206"/>
      <c r="P246" s="206"/>
      <c r="Q246" s="206"/>
      <c r="R246" s="211"/>
    </row>
    <row r="247" spans="2:18" s="230" customFormat="1" ht="13.5" customHeight="1">
      <c r="B247" s="192" t="s">
        <v>631</v>
      </c>
      <c r="C247" s="73" t="s">
        <v>248</v>
      </c>
      <c r="D247" s="209">
        <f t="shared" si="11"/>
        <v>0</v>
      </c>
      <c r="E247" s="209"/>
      <c r="F247" s="209"/>
      <c r="G247" s="209"/>
      <c r="H247" s="209"/>
      <c r="I247" s="209"/>
      <c r="J247" s="209"/>
      <c r="K247" s="207"/>
      <c r="L247" s="207"/>
      <c r="M247" s="206"/>
      <c r="N247" s="206"/>
      <c r="O247" s="206"/>
      <c r="P247" s="206"/>
      <c r="Q247" s="206"/>
      <c r="R247" s="211"/>
    </row>
    <row r="248" spans="2:18" s="230" customFormat="1" ht="13.5" customHeight="1">
      <c r="B248" s="192" t="s">
        <v>632</v>
      </c>
      <c r="C248" s="73" t="s">
        <v>249</v>
      </c>
      <c r="D248" s="209">
        <f t="shared" si="11"/>
        <v>0</v>
      </c>
      <c r="E248" s="209"/>
      <c r="F248" s="209"/>
      <c r="G248" s="209"/>
      <c r="H248" s="209"/>
      <c r="I248" s="209"/>
      <c r="J248" s="209"/>
      <c r="K248" s="207"/>
      <c r="L248" s="207"/>
      <c r="M248" s="206"/>
      <c r="N248" s="206"/>
      <c r="O248" s="206"/>
      <c r="P248" s="206"/>
      <c r="Q248" s="206"/>
      <c r="R248" s="211"/>
    </row>
    <row r="249" spans="2:18" s="230" customFormat="1" ht="22.5" customHeight="1">
      <c r="B249" s="79" t="s">
        <v>376</v>
      </c>
      <c r="C249" s="72">
        <v>6</v>
      </c>
      <c r="D249" s="209">
        <f t="shared" si="11"/>
        <v>0</v>
      </c>
      <c r="E249" s="207"/>
      <c r="F249" s="207"/>
      <c r="G249" s="207"/>
      <c r="H249" s="207"/>
      <c r="I249" s="207"/>
      <c r="J249" s="207"/>
      <c r="K249" s="207"/>
      <c r="L249" s="207"/>
      <c r="M249" s="206"/>
      <c r="N249" s="206"/>
      <c r="O249" s="206"/>
      <c r="P249" s="206">
        <f>L13+L14+L15+L16+L17+L18+L20+L25+L26+L27+L29+L32+L33+L34+L36+L37+L38+L41+L42+L43+L44+L49+L50+L52+L53+L54+L55+L56+L57+L58+L72+L74+L78+L79+L89+L93+L95+L96+L108+L112+L120+L121+L124+L132+L136+L145+L148+L153+L165+L176+L180+L188+L189+L190+L191+L192+L193+L197+L198+L203+L213+L226+L227+L230+L231+L235+L242+L245</f>
        <v>623</v>
      </c>
      <c r="Q249" s="206"/>
      <c r="R249" s="207"/>
    </row>
    <row r="250" spans="2:18" s="157" customFormat="1" ht="22.5">
      <c r="B250" s="198" t="s">
        <v>342</v>
      </c>
      <c r="C250" s="73" t="s">
        <v>134</v>
      </c>
      <c r="D250" s="209">
        <f t="shared" si="11"/>
        <v>0</v>
      </c>
      <c r="E250" s="215"/>
      <c r="F250" s="215"/>
      <c r="G250" s="215"/>
      <c r="H250" s="215"/>
      <c r="I250" s="215"/>
      <c r="J250" s="215"/>
      <c r="K250" s="216"/>
      <c r="L250" s="216"/>
      <c r="M250" s="216"/>
      <c r="N250" s="216"/>
      <c r="O250" s="216"/>
      <c r="P250" s="216"/>
      <c r="Q250" s="216"/>
      <c r="R250" s="215"/>
    </row>
    <row r="251" spans="2:18" ht="11.25">
      <c r="B251" s="157"/>
      <c r="C251" s="157"/>
      <c r="D251" s="157"/>
      <c r="E251" s="157"/>
      <c r="F251" s="157"/>
      <c r="G251" s="157"/>
      <c r="H251" s="157"/>
      <c r="Q251" s="199"/>
      <c r="R251" s="157"/>
    </row>
  </sheetData>
  <sheetProtection/>
  <mergeCells count="28">
    <mergeCell ref="T64:V64"/>
    <mergeCell ref="B6:B9"/>
    <mergeCell ref="C6:C9"/>
    <mergeCell ref="D6:D9"/>
    <mergeCell ref="E6:J6"/>
    <mergeCell ref="I7:I9"/>
    <mergeCell ref="J7:J9"/>
    <mergeCell ref="M6:O6"/>
    <mergeCell ref="K6:K9"/>
    <mergeCell ref="M7:M9"/>
    <mergeCell ref="H7:H9"/>
    <mergeCell ref="N7:N9"/>
    <mergeCell ref="O7:O9"/>
    <mergeCell ref="Q6:R8"/>
    <mergeCell ref="E7:E9"/>
    <mergeCell ref="P6:P9"/>
    <mergeCell ref="F7:F9"/>
    <mergeCell ref="G7:G9"/>
    <mergeCell ref="B211:R211"/>
    <mergeCell ref="B39:R39"/>
    <mergeCell ref="B83:R83"/>
    <mergeCell ref="B128:R128"/>
    <mergeCell ref="B171:R171"/>
    <mergeCell ref="B1:R1"/>
    <mergeCell ref="B2:R2"/>
    <mergeCell ref="B3:R3"/>
    <mergeCell ref="L4:M4"/>
    <mergeCell ref="L6:L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80" r:id="rId1"/>
  <rowBreaks count="5" manualBreakCount="5">
    <brk id="38" max="255" man="1"/>
    <brk id="82" max="255" man="1"/>
    <brk id="127" max="255" man="1"/>
    <brk id="170" max="255" man="1"/>
    <brk id="210" max="255" man="1"/>
  </rowBreaks>
  <colBreaks count="1" manualBreakCount="1">
    <brk id="19" max="2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45"/>
  <sheetViews>
    <sheetView tabSelected="1" view="pageBreakPreview" zoomScale="106" zoomScaleNormal="106" zoomScaleSheetLayoutView="106" zoomScalePageLayoutView="0" workbookViewId="0" topLeftCell="A25">
      <selection activeCell="C50" sqref="C50"/>
    </sheetView>
  </sheetViews>
  <sheetFormatPr defaultColWidth="13.25390625" defaultRowHeight="12.75"/>
  <cols>
    <col min="1" max="1" width="7.375" style="50" customWidth="1"/>
    <col min="2" max="2" width="27.00390625" style="50" customWidth="1"/>
    <col min="3" max="3" width="4.625" style="39" customWidth="1"/>
    <col min="4" max="4" width="15.125" style="51" customWidth="1"/>
    <col min="5" max="5" width="18.00390625" style="51" customWidth="1"/>
    <col min="6" max="6" width="10.875" style="51" customWidth="1"/>
    <col min="7" max="7" width="7.125" style="51" customWidth="1"/>
    <col min="8" max="8" width="7.75390625" style="51" customWidth="1"/>
    <col min="9" max="9" width="5.75390625" style="51" customWidth="1"/>
    <col min="10" max="10" width="7.375" style="51" customWidth="1"/>
    <col min="11" max="11" width="6.875" style="51" customWidth="1"/>
    <col min="12" max="12" width="9.75390625" style="51" customWidth="1"/>
    <col min="13" max="13" width="14.25390625" style="51" customWidth="1"/>
    <col min="14" max="14" width="6.875" style="51" customWidth="1"/>
    <col min="15" max="15" width="7.625" style="51" customWidth="1"/>
    <col min="16" max="16" width="6.00390625" style="51" customWidth="1"/>
    <col min="17" max="16384" width="13.25390625" style="51" customWidth="1"/>
  </cols>
  <sheetData>
    <row r="1" ht="1.5" customHeight="1"/>
    <row r="2" spans="1:15" ht="9" customHeight="1">
      <c r="A2" s="405" t="s">
        <v>181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5" s="38" customFormat="1" ht="12.75" customHeight="1">
      <c r="A3" s="297" t="s">
        <v>424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s="38" customFormat="1" ht="12.75" customHeight="1">
      <c r="A4" s="422" t="s">
        <v>410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</row>
    <row r="5" spans="1:15" s="38" customFormat="1" ht="4.5" customHeight="1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</row>
    <row r="6" spans="1:16" ht="25.5" customHeight="1">
      <c r="A6" s="416"/>
      <c r="B6" s="416"/>
      <c r="C6" s="424" t="s">
        <v>0</v>
      </c>
      <c r="D6" s="397" t="s">
        <v>380</v>
      </c>
      <c r="E6" s="397" t="s">
        <v>379</v>
      </c>
      <c r="F6" s="383" t="s">
        <v>679</v>
      </c>
      <c r="G6" s="397" t="s">
        <v>331</v>
      </c>
      <c r="H6" s="397"/>
      <c r="I6" s="397"/>
      <c r="J6" s="397"/>
      <c r="K6" s="397"/>
      <c r="L6" s="397"/>
      <c r="M6" s="419" t="s">
        <v>680</v>
      </c>
      <c r="N6" s="406" t="s">
        <v>334</v>
      </c>
      <c r="O6" s="407"/>
      <c r="P6" s="408"/>
    </row>
    <row r="7" spans="1:16" ht="15" customHeight="1">
      <c r="A7" s="416"/>
      <c r="B7" s="416"/>
      <c r="C7" s="424"/>
      <c r="D7" s="397"/>
      <c r="E7" s="397"/>
      <c r="F7" s="385"/>
      <c r="G7" s="397" t="s">
        <v>332</v>
      </c>
      <c r="H7" s="397"/>
      <c r="I7" s="397"/>
      <c r="J7" s="397"/>
      <c r="K7" s="397" t="s">
        <v>333</v>
      </c>
      <c r="L7" s="384" t="s">
        <v>665</v>
      </c>
      <c r="M7" s="420"/>
      <c r="N7" s="397" t="s">
        <v>280</v>
      </c>
      <c r="O7" s="384" t="s">
        <v>277</v>
      </c>
      <c r="P7" s="409" t="s">
        <v>333</v>
      </c>
    </row>
    <row r="8" spans="1:18" ht="38.25" customHeight="1">
      <c r="A8" s="416"/>
      <c r="B8" s="416"/>
      <c r="C8" s="424"/>
      <c r="D8" s="397"/>
      <c r="E8" s="397"/>
      <c r="F8" s="440"/>
      <c r="G8" s="74" t="s">
        <v>192</v>
      </c>
      <c r="H8" s="74" t="s">
        <v>193</v>
      </c>
      <c r="I8" s="74" t="s">
        <v>194</v>
      </c>
      <c r="J8" s="74" t="s">
        <v>253</v>
      </c>
      <c r="K8" s="397"/>
      <c r="L8" s="439"/>
      <c r="M8" s="421"/>
      <c r="N8" s="397"/>
      <c r="O8" s="439"/>
      <c r="P8" s="410"/>
      <c r="Q8" s="104"/>
      <c r="R8" s="104"/>
    </row>
    <row r="9" spans="1:16" s="108" customFormat="1" ht="10.5" customHeight="1">
      <c r="A9" s="416" t="s">
        <v>343</v>
      </c>
      <c r="B9" s="416"/>
      <c r="C9" s="71" t="s">
        <v>344</v>
      </c>
      <c r="D9" s="71" t="s">
        <v>13</v>
      </c>
      <c r="E9" s="71" t="s">
        <v>17</v>
      </c>
      <c r="F9" s="71" t="s">
        <v>52</v>
      </c>
      <c r="G9" s="71" t="s">
        <v>62</v>
      </c>
      <c r="H9" s="71" t="s">
        <v>176</v>
      </c>
      <c r="I9" s="71" t="s">
        <v>133</v>
      </c>
      <c r="J9" s="71" t="s">
        <v>177</v>
      </c>
      <c r="K9" s="71" t="s">
        <v>178</v>
      </c>
      <c r="L9" s="71" t="s">
        <v>179</v>
      </c>
      <c r="M9" s="71" t="s">
        <v>180</v>
      </c>
      <c r="N9" s="71" t="s">
        <v>181</v>
      </c>
      <c r="O9" s="71" t="s">
        <v>182</v>
      </c>
      <c r="P9" s="71" t="s">
        <v>183</v>
      </c>
    </row>
    <row r="10" spans="1:16" s="111" customFormat="1" ht="24" customHeight="1">
      <c r="A10" s="441" t="s">
        <v>318</v>
      </c>
      <c r="B10" s="441"/>
      <c r="C10" s="109" t="s">
        <v>13</v>
      </c>
      <c r="D10" s="110">
        <f>D11+D12+D13+D14+D15+D16+D17</f>
        <v>118</v>
      </c>
      <c r="E10" s="110">
        <f>E11+E12+E13+E14</f>
        <v>56981</v>
      </c>
      <c r="F10" s="110">
        <f>G10+H10+I10+J10</f>
        <v>20978</v>
      </c>
      <c r="G10" s="110">
        <f>G11</f>
        <v>270</v>
      </c>
      <c r="H10" s="110">
        <f>H11+H12+H14+H16+H17</f>
        <v>10527</v>
      </c>
      <c r="I10" s="110">
        <f>I14+I16+I17</f>
        <v>6057</v>
      </c>
      <c r="J10" s="110">
        <f>J14+J16+J17</f>
        <v>4124</v>
      </c>
      <c r="K10" s="110">
        <f>K11+K12+K14+K16+K17</f>
        <v>8389</v>
      </c>
      <c r="L10" s="110">
        <f>L11+L12+L13+L14+L15+L16+L17+L18+L19</f>
        <v>450</v>
      </c>
      <c r="M10" s="110">
        <f>M11+M12+M13+M14</f>
        <v>29197</v>
      </c>
      <c r="N10" s="110">
        <f>N12+N13+N14</f>
        <v>21716</v>
      </c>
      <c r="O10" s="110">
        <f>O13+O14</f>
        <v>3121</v>
      </c>
      <c r="P10" s="132">
        <f>P11+P12+P13+P14</f>
        <v>19903</v>
      </c>
    </row>
    <row r="11" spans="1:16" s="112" customFormat="1" ht="22.5" customHeight="1">
      <c r="A11" s="425" t="s">
        <v>323</v>
      </c>
      <c r="B11" s="425"/>
      <c r="C11" s="109" t="s">
        <v>14</v>
      </c>
      <c r="D11" s="83">
        <v>57</v>
      </c>
      <c r="E11" s="83">
        <v>7027</v>
      </c>
      <c r="F11" s="83">
        <v>394</v>
      </c>
      <c r="G11" s="83">
        <v>270</v>
      </c>
      <c r="H11" s="83">
        <v>124</v>
      </c>
      <c r="I11" s="83" t="s">
        <v>186</v>
      </c>
      <c r="J11" s="83" t="s">
        <v>186</v>
      </c>
      <c r="K11" s="83">
        <v>56</v>
      </c>
      <c r="L11" s="83">
        <v>70</v>
      </c>
      <c r="M11" s="83">
        <v>68</v>
      </c>
      <c r="N11" s="83" t="s">
        <v>186</v>
      </c>
      <c r="O11" s="83" t="s">
        <v>186</v>
      </c>
      <c r="P11" s="133">
        <v>18</v>
      </c>
    </row>
    <row r="12" spans="1:16" s="112" customFormat="1" ht="14.25" customHeight="1">
      <c r="A12" s="426" t="s">
        <v>658</v>
      </c>
      <c r="B12" s="426"/>
      <c r="C12" s="109" t="s">
        <v>15</v>
      </c>
      <c r="D12" s="83">
        <v>41</v>
      </c>
      <c r="E12" s="83">
        <v>20582</v>
      </c>
      <c r="F12" s="83">
        <v>4136</v>
      </c>
      <c r="G12" s="83" t="s">
        <v>186</v>
      </c>
      <c r="H12" s="83">
        <v>4136</v>
      </c>
      <c r="I12" s="83" t="s">
        <v>186</v>
      </c>
      <c r="J12" s="83" t="s">
        <v>186</v>
      </c>
      <c r="K12" s="83">
        <v>1853</v>
      </c>
      <c r="L12" s="83">
        <v>204</v>
      </c>
      <c r="M12" s="83">
        <v>19939</v>
      </c>
      <c r="N12" s="83">
        <v>18258</v>
      </c>
      <c r="O12" s="83" t="s">
        <v>186</v>
      </c>
      <c r="P12" s="131">
        <v>8911</v>
      </c>
    </row>
    <row r="13" spans="1:16" s="23" customFormat="1" ht="14.25" customHeight="1">
      <c r="A13" s="441" t="s">
        <v>659</v>
      </c>
      <c r="B13" s="441"/>
      <c r="C13" s="109" t="s">
        <v>16</v>
      </c>
      <c r="D13" s="83"/>
      <c r="E13" s="83"/>
      <c r="F13" s="83"/>
      <c r="G13" s="83" t="s">
        <v>186</v>
      </c>
      <c r="H13" s="83"/>
      <c r="I13" s="83"/>
      <c r="J13" s="83" t="s">
        <v>186</v>
      </c>
      <c r="K13" s="83"/>
      <c r="L13" s="83"/>
      <c r="M13" s="83"/>
      <c r="N13" s="83"/>
      <c r="O13" s="83"/>
      <c r="P13" s="131"/>
    </row>
    <row r="14" spans="1:16" s="23" customFormat="1" ht="14.25" customHeight="1">
      <c r="A14" s="427" t="s">
        <v>738</v>
      </c>
      <c r="B14" s="427"/>
      <c r="C14" s="109" t="s">
        <v>195</v>
      </c>
      <c r="D14" s="83">
        <v>10</v>
      </c>
      <c r="E14" s="83">
        <v>29372</v>
      </c>
      <c r="F14" s="83">
        <v>11895</v>
      </c>
      <c r="G14" s="83" t="s">
        <v>186</v>
      </c>
      <c r="H14" s="83">
        <v>5554</v>
      </c>
      <c r="I14" s="83">
        <v>4498</v>
      </c>
      <c r="J14" s="83">
        <v>1843</v>
      </c>
      <c r="K14" s="83">
        <v>4746</v>
      </c>
      <c r="L14" s="83">
        <v>156</v>
      </c>
      <c r="M14" s="83">
        <v>9190</v>
      </c>
      <c r="N14" s="83">
        <v>3458</v>
      </c>
      <c r="O14" s="83">
        <v>3121</v>
      </c>
      <c r="P14" s="131">
        <v>10974</v>
      </c>
    </row>
    <row r="15" spans="1:16" s="23" customFormat="1" ht="14.25" customHeight="1">
      <c r="A15" s="417" t="s">
        <v>660</v>
      </c>
      <c r="B15" s="418"/>
      <c r="C15" s="109" t="s">
        <v>196</v>
      </c>
      <c r="D15" s="83"/>
      <c r="E15" s="83" t="s">
        <v>186</v>
      </c>
      <c r="F15" s="83"/>
      <c r="G15" s="83"/>
      <c r="H15" s="83"/>
      <c r="I15" s="83"/>
      <c r="K15" s="83"/>
      <c r="L15" s="83"/>
      <c r="M15" s="83" t="s">
        <v>186</v>
      </c>
      <c r="N15" s="83" t="s">
        <v>186</v>
      </c>
      <c r="O15" s="83" t="s">
        <v>186</v>
      </c>
      <c r="P15" s="133" t="s">
        <v>186</v>
      </c>
    </row>
    <row r="16" spans="1:16" s="23" customFormat="1" ht="14.25" customHeight="1">
      <c r="A16" s="417" t="s">
        <v>661</v>
      </c>
      <c r="B16" s="418"/>
      <c r="C16" s="109" t="s">
        <v>197</v>
      </c>
      <c r="D16" s="83">
        <v>3</v>
      </c>
      <c r="E16" s="83" t="s">
        <v>186</v>
      </c>
      <c r="F16" s="83">
        <v>2548</v>
      </c>
      <c r="G16" s="83" t="s">
        <v>186</v>
      </c>
      <c r="H16" s="83">
        <v>557</v>
      </c>
      <c r="I16" s="83">
        <v>1253</v>
      </c>
      <c r="J16" s="83">
        <v>738</v>
      </c>
      <c r="K16" s="83">
        <v>857</v>
      </c>
      <c r="L16" s="83"/>
      <c r="M16" s="83" t="s">
        <v>186</v>
      </c>
      <c r="N16" s="83" t="s">
        <v>186</v>
      </c>
      <c r="O16" s="83" t="s">
        <v>186</v>
      </c>
      <c r="P16" s="133" t="s">
        <v>186</v>
      </c>
    </row>
    <row r="17" spans="1:16" s="23" customFormat="1" ht="36.75" customHeight="1">
      <c r="A17" s="417" t="s">
        <v>662</v>
      </c>
      <c r="B17" s="418"/>
      <c r="C17" s="109" t="s">
        <v>198</v>
      </c>
      <c r="D17" s="235">
        <v>7</v>
      </c>
      <c r="E17" s="133" t="s">
        <v>186</v>
      </c>
      <c r="F17" s="83">
        <v>2005</v>
      </c>
      <c r="G17" s="133"/>
      <c r="H17" s="131">
        <v>156</v>
      </c>
      <c r="I17" s="131">
        <v>306</v>
      </c>
      <c r="J17" s="131">
        <v>1543</v>
      </c>
      <c r="K17" s="131">
        <v>877</v>
      </c>
      <c r="L17" s="133">
        <v>20</v>
      </c>
      <c r="M17" s="133" t="s">
        <v>186</v>
      </c>
      <c r="N17" s="133" t="s">
        <v>186</v>
      </c>
      <c r="O17" s="133" t="s">
        <v>186</v>
      </c>
      <c r="P17" s="133" t="s">
        <v>186</v>
      </c>
    </row>
    <row r="18" spans="1:16" s="23" customFormat="1" ht="21.75" customHeight="1">
      <c r="A18" s="417" t="s">
        <v>663</v>
      </c>
      <c r="B18" s="418"/>
      <c r="C18" s="113" t="s">
        <v>449</v>
      </c>
      <c r="D18" s="83">
        <v>3</v>
      </c>
      <c r="E18" s="83" t="s">
        <v>186</v>
      </c>
      <c r="F18" s="83">
        <v>392</v>
      </c>
      <c r="G18" s="133"/>
      <c r="H18" s="131">
        <v>7</v>
      </c>
      <c r="I18" s="131">
        <v>131</v>
      </c>
      <c r="J18" s="131">
        <v>254</v>
      </c>
      <c r="K18" s="131">
        <v>125</v>
      </c>
      <c r="L18" s="133"/>
      <c r="M18" s="83" t="s">
        <v>186</v>
      </c>
      <c r="N18" s="83" t="s">
        <v>186</v>
      </c>
      <c r="O18" s="83" t="s">
        <v>186</v>
      </c>
      <c r="P18" s="133" t="s">
        <v>186</v>
      </c>
    </row>
    <row r="19" spans="1:16" s="23" customFormat="1" ht="17.25" customHeight="1">
      <c r="A19" s="417" t="s">
        <v>664</v>
      </c>
      <c r="B19" s="418"/>
      <c r="C19" s="113" t="s">
        <v>257</v>
      </c>
      <c r="D19" s="83"/>
      <c r="E19" s="83" t="s">
        <v>186</v>
      </c>
      <c r="F19" s="83"/>
      <c r="G19" s="83"/>
      <c r="H19" s="83"/>
      <c r="I19" s="83"/>
      <c r="J19" s="83"/>
      <c r="K19" s="83"/>
      <c r="L19" s="83"/>
      <c r="M19" s="83" t="s">
        <v>186</v>
      </c>
      <c r="N19" s="83" t="s">
        <v>186</v>
      </c>
      <c r="O19" s="83" t="s">
        <v>186</v>
      </c>
      <c r="P19" s="133" t="s">
        <v>186</v>
      </c>
    </row>
    <row r="20" spans="1:15" ht="4.5" customHeight="1">
      <c r="A20" s="114"/>
      <c r="B20" s="114"/>
      <c r="C20" s="115"/>
      <c r="D20" s="116"/>
      <c r="E20" s="107"/>
      <c r="F20" s="112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6" s="1" customFormat="1" ht="24" customHeight="1">
      <c r="A21" s="435" t="s">
        <v>377</v>
      </c>
      <c r="B21" s="435"/>
      <c r="C21" s="71" t="s">
        <v>17</v>
      </c>
      <c r="D21" s="117"/>
      <c r="E21" s="118"/>
      <c r="F21" s="119"/>
      <c r="G21" s="120"/>
      <c r="H21" s="120"/>
      <c r="I21" s="120"/>
      <c r="J21" s="120"/>
      <c r="K21" s="121"/>
      <c r="L21" s="122"/>
      <c r="M21" s="122"/>
      <c r="N21" s="121"/>
      <c r="O21" s="121"/>
      <c r="P21" s="121"/>
    </row>
    <row r="22" spans="1:16" s="1" customFormat="1" ht="22.5" customHeight="1">
      <c r="A22" s="435" t="s">
        <v>411</v>
      </c>
      <c r="B22" s="435"/>
      <c r="C22" s="106" t="s">
        <v>1</v>
      </c>
      <c r="D22" s="117"/>
      <c r="E22" s="118"/>
      <c r="F22" s="119"/>
      <c r="G22" s="120"/>
      <c r="H22" s="140"/>
      <c r="I22" s="120"/>
      <c r="J22" s="120"/>
      <c r="K22" s="121"/>
      <c r="L22" s="122"/>
      <c r="M22" s="122"/>
      <c r="N22" s="121"/>
      <c r="O22" s="121"/>
      <c r="P22" s="121"/>
    </row>
    <row r="23" spans="1:16" s="1" customFormat="1" ht="12" customHeight="1">
      <c r="A23" s="432" t="s">
        <v>413</v>
      </c>
      <c r="B23" s="433"/>
      <c r="C23" s="106" t="s">
        <v>2</v>
      </c>
      <c r="D23" s="117"/>
      <c r="E23" s="118"/>
      <c r="F23" s="119"/>
      <c r="G23" s="120"/>
      <c r="H23" s="120"/>
      <c r="I23" s="120"/>
      <c r="J23" s="120"/>
      <c r="K23" s="121"/>
      <c r="L23" s="122"/>
      <c r="M23" s="122"/>
      <c r="N23" s="121"/>
      <c r="O23" s="121"/>
      <c r="P23" s="121"/>
    </row>
    <row r="24" spans="1:16" s="1" customFormat="1" ht="12" customHeight="1">
      <c r="A24" s="436" t="s">
        <v>414</v>
      </c>
      <c r="B24" s="436"/>
      <c r="C24" s="106" t="s">
        <v>3</v>
      </c>
      <c r="D24" s="117"/>
      <c r="E24" s="118"/>
      <c r="F24" s="119"/>
      <c r="G24" s="140"/>
      <c r="H24" s="120"/>
      <c r="I24" s="120"/>
      <c r="J24" s="120"/>
      <c r="K24" s="121"/>
      <c r="L24" s="122"/>
      <c r="M24" s="122"/>
      <c r="N24" s="121"/>
      <c r="O24" s="121"/>
      <c r="P24" s="121"/>
    </row>
    <row r="25" spans="1:16" s="1" customFormat="1" ht="12" customHeight="1">
      <c r="A25" s="436" t="s">
        <v>416</v>
      </c>
      <c r="B25" s="436"/>
      <c r="C25" s="106" t="s">
        <v>4</v>
      </c>
      <c r="D25" s="117"/>
      <c r="E25" s="118"/>
      <c r="F25" s="119"/>
      <c r="G25" s="120"/>
      <c r="H25" s="120"/>
      <c r="I25" s="120"/>
      <c r="J25" s="120"/>
      <c r="K25" s="121"/>
      <c r="L25" s="122"/>
      <c r="M25" s="122"/>
      <c r="N25" s="121"/>
      <c r="O25" s="121"/>
      <c r="P25" s="121"/>
    </row>
    <row r="26" spans="1:16" s="1" customFormat="1" ht="12" customHeight="1">
      <c r="A26" s="436" t="s">
        <v>415</v>
      </c>
      <c r="B26" s="436"/>
      <c r="C26" s="106" t="s">
        <v>5</v>
      </c>
      <c r="D26" s="117"/>
      <c r="E26" s="118"/>
      <c r="F26" s="121"/>
      <c r="G26" s="121"/>
      <c r="H26" s="123"/>
      <c r="I26" s="123"/>
      <c r="J26" s="123"/>
      <c r="K26" s="123"/>
      <c r="L26" s="123"/>
      <c r="M26" s="123"/>
      <c r="N26" s="121"/>
      <c r="O26" s="121"/>
      <c r="P26" s="121"/>
    </row>
    <row r="27" spans="1:16" s="1" customFormat="1" ht="12" customHeight="1">
      <c r="A27" s="437" t="s">
        <v>421</v>
      </c>
      <c r="B27" s="438"/>
      <c r="C27" s="106" t="s">
        <v>18</v>
      </c>
      <c r="D27" s="117"/>
      <c r="E27" s="118"/>
      <c r="F27" s="121"/>
      <c r="G27" s="121"/>
      <c r="H27" s="121"/>
      <c r="I27" s="124"/>
      <c r="J27" s="121"/>
      <c r="K27" s="121"/>
      <c r="L27" s="121"/>
      <c r="M27" s="121"/>
      <c r="N27" s="121"/>
      <c r="O27" s="121"/>
      <c r="P27" s="121"/>
    </row>
    <row r="28" spans="1:16" s="1" customFormat="1" ht="12" customHeight="1">
      <c r="A28" s="436" t="s">
        <v>417</v>
      </c>
      <c r="B28" s="436"/>
      <c r="C28" s="106" t="s">
        <v>19</v>
      </c>
      <c r="D28" s="117"/>
      <c r="E28" s="124"/>
      <c r="F28" s="121"/>
      <c r="G28" s="121"/>
      <c r="H28" s="121"/>
      <c r="I28" s="124"/>
      <c r="J28" s="121"/>
      <c r="K28" s="121"/>
      <c r="L28" s="121"/>
      <c r="M28" s="121"/>
      <c r="N28" s="121"/>
      <c r="O28" s="121"/>
      <c r="P28" s="121"/>
    </row>
    <row r="29" spans="3:4" ht="7.5" customHeight="1">
      <c r="C29" s="50"/>
      <c r="D29" s="50"/>
    </row>
    <row r="30" spans="1:16" s="1" customFormat="1" ht="24.75" customHeight="1">
      <c r="A30" s="434" t="s">
        <v>378</v>
      </c>
      <c r="B30" s="430"/>
      <c r="C30" s="71" t="s">
        <v>52</v>
      </c>
      <c r="D30" s="117"/>
      <c r="E30" s="118"/>
      <c r="F30" s="119"/>
      <c r="G30" s="120"/>
      <c r="H30" s="120"/>
      <c r="I30" s="120"/>
      <c r="J30" s="120"/>
      <c r="K30" s="121"/>
      <c r="L30" s="122"/>
      <c r="M30" s="122"/>
      <c r="N30" s="121"/>
      <c r="O30" s="121"/>
      <c r="P30" s="121"/>
    </row>
    <row r="31" spans="1:16" s="1" customFormat="1" ht="22.5" customHeight="1">
      <c r="A31" s="430" t="s">
        <v>412</v>
      </c>
      <c r="B31" s="430"/>
      <c r="C31" s="106" t="s">
        <v>6</v>
      </c>
      <c r="D31" s="117"/>
      <c r="E31" s="118"/>
      <c r="F31" s="119"/>
      <c r="G31" s="120"/>
      <c r="H31" s="120"/>
      <c r="I31" s="120"/>
      <c r="J31" s="120"/>
      <c r="K31" s="121"/>
      <c r="L31" s="122"/>
      <c r="M31" s="122"/>
      <c r="N31" s="121"/>
      <c r="O31" s="121"/>
      <c r="P31" s="121"/>
    </row>
    <row r="32" spans="1:16" s="1" customFormat="1" ht="12" customHeight="1">
      <c r="A32" s="432" t="s">
        <v>413</v>
      </c>
      <c r="B32" s="433"/>
      <c r="C32" s="106" t="s">
        <v>7</v>
      </c>
      <c r="D32" s="117"/>
      <c r="E32" s="118"/>
      <c r="F32" s="119"/>
      <c r="G32" s="120"/>
      <c r="H32" s="120"/>
      <c r="I32" s="120"/>
      <c r="J32" s="120"/>
      <c r="K32" s="121"/>
      <c r="L32" s="122"/>
      <c r="M32" s="122"/>
      <c r="N32" s="121"/>
      <c r="O32" s="121"/>
      <c r="P32" s="121"/>
    </row>
    <row r="33" spans="1:16" s="1" customFormat="1" ht="12" customHeight="1">
      <c r="A33" s="431" t="s">
        <v>418</v>
      </c>
      <c r="B33" s="431"/>
      <c r="C33" s="106" t="s">
        <v>8</v>
      </c>
      <c r="D33" s="117"/>
      <c r="E33" s="118"/>
      <c r="F33" s="121"/>
      <c r="G33" s="121"/>
      <c r="H33" s="123"/>
      <c r="I33" s="123"/>
      <c r="J33" s="123"/>
      <c r="K33" s="123"/>
      <c r="L33" s="123"/>
      <c r="M33" s="123"/>
      <c r="N33" s="121"/>
      <c r="O33" s="121"/>
      <c r="P33" s="121"/>
    </row>
    <row r="34" spans="1:16" s="1" customFormat="1" ht="12" customHeight="1">
      <c r="A34" s="431" t="s">
        <v>420</v>
      </c>
      <c r="B34" s="431"/>
      <c r="C34" s="106" t="s">
        <v>9</v>
      </c>
      <c r="D34" s="117"/>
      <c r="E34" s="118"/>
      <c r="F34" s="121"/>
      <c r="G34" s="121"/>
      <c r="H34" s="123"/>
      <c r="I34" s="123"/>
      <c r="J34" s="123"/>
      <c r="K34" s="123"/>
      <c r="L34" s="123"/>
      <c r="M34" s="123"/>
      <c r="N34" s="121"/>
      <c r="O34" s="121"/>
      <c r="P34" s="121"/>
    </row>
    <row r="35" spans="1:16" s="1" customFormat="1" ht="12" customHeight="1">
      <c r="A35" s="431" t="s">
        <v>419</v>
      </c>
      <c r="B35" s="431"/>
      <c r="C35" s="106" t="s">
        <v>53</v>
      </c>
      <c r="D35" s="117"/>
      <c r="E35" s="118"/>
      <c r="F35" s="121"/>
      <c r="G35" s="121"/>
      <c r="H35" s="121"/>
      <c r="I35" s="124"/>
      <c r="J35" s="121"/>
      <c r="K35" s="121"/>
      <c r="L35" s="121"/>
      <c r="M35" s="121"/>
      <c r="N35" s="121"/>
      <c r="O35" s="121"/>
      <c r="P35" s="121"/>
    </row>
    <row r="36" spans="1:16" s="1" customFormat="1" ht="12" customHeight="1">
      <c r="A36" s="431" t="s">
        <v>417</v>
      </c>
      <c r="B36" s="431"/>
      <c r="C36" s="106" t="s">
        <v>54</v>
      </c>
      <c r="D36" s="117"/>
      <c r="E36" s="124"/>
      <c r="F36" s="121"/>
      <c r="G36" s="121"/>
      <c r="H36" s="121"/>
      <c r="I36" s="124"/>
      <c r="J36" s="121"/>
      <c r="K36" s="121"/>
      <c r="L36" s="121"/>
      <c r="M36" s="121"/>
      <c r="N36" s="121"/>
      <c r="O36" s="121"/>
      <c r="P36" s="121"/>
    </row>
    <row r="37" spans="1:4" s="25" customFormat="1" ht="4.5" customHeight="1">
      <c r="A37" s="52"/>
      <c r="B37" s="52"/>
      <c r="C37" s="52"/>
      <c r="D37" s="52"/>
    </row>
    <row r="38" spans="1:12" s="25" customFormat="1" ht="40.5" customHeight="1">
      <c r="A38" s="411" t="s">
        <v>748</v>
      </c>
      <c r="B38" s="412"/>
      <c r="C38" s="413" t="s">
        <v>792</v>
      </c>
      <c r="D38" s="413"/>
      <c r="E38" s="54"/>
      <c r="G38" s="54"/>
      <c r="H38" s="54" t="s">
        <v>685</v>
      </c>
      <c r="I38" s="414" t="s">
        <v>751</v>
      </c>
      <c r="J38" s="414"/>
      <c r="K38" s="414"/>
      <c r="L38" s="414"/>
    </row>
    <row r="39" spans="1:12" s="25" customFormat="1" ht="11.25" customHeight="1">
      <c r="A39" s="217"/>
      <c r="B39" s="217"/>
      <c r="C39" s="53"/>
      <c r="D39" s="53"/>
      <c r="E39" s="130" t="s">
        <v>265</v>
      </c>
      <c r="G39" s="429"/>
      <c r="H39" s="429"/>
      <c r="I39" s="429"/>
      <c r="J39" s="55" t="s">
        <v>266</v>
      </c>
      <c r="K39" s="55"/>
      <c r="L39" s="55"/>
    </row>
    <row r="40" spans="1:12" s="25" customFormat="1" ht="27.75" customHeight="1">
      <c r="A40" s="411" t="s">
        <v>749</v>
      </c>
      <c r="B40" s="412"/>
      <c r="C40" s="413" t="s">
        <v>792</v>
      </c>
      <c r="D40" s="413"/>
      <c r="E40" s="54"/>
      <c r="G40" s="54"/>
      <c r="H40" s="54" t="s">
        <v>685</v>
      </c>
      <c r="I40" s="414" t="s">
        <v>750</v>
      </c>
      <c r="J40" s="414"/>
      <c r="K40" s="414"/>
      <c r="L40" s="414"/>
    </row>
    <row r="41" spans="1:12" s="25" customFormat="1" ht="11.25" customHeight="1">
      <c r="A41" s="217"/>
      <c r="B41" s="217"/>
      <c r="C41" s="53"/>
      <c r="D41" s="53"/>
      <c r="E41" s="130" t="s">
        <v>265</v>
      </c>
      <c r="G41" s="429"/>
      <c r="H41" s="429"/>
      <c r="I41" s="429"/>
      <c r="J41" s="55" t="s">
        <v>266</v>
      </c>
      <c r="K41" s="55"/>
      <c r="L41" s="55"/>
    </row>
    <row r="42" spans="1:12" s="25" customFormat="1" ht="11.25" customHeight="1">
      <c r="A42" s="217"/>
      <c r="B42" s="217"/>
      <c r="C42" s="53"/>
      <c r="D42" s="53"/>
      <c r="E42" s="130"/>
      <c r="G42" s="130"/>
      <c r="H42" s="130"/>
      <c r="I42" s="130"/>
      <c r="J42" s="53"/>
      <c r="K42" s="53"/>
      <c r="L42" s="53"/>
    </row>
    <row r="43" spans="1:14" s="25" customFormat="1" ht="12" customHeight="1">
      <c r="A43" s="411" t="s">
        <v>267</v>
      </c>
      <c r="B43" s="412"/>
      <c r="C43" s="26"/>
      <c r="D43" s="26"/>
      <c r="E43" s="56"/>
      <c r="G43" s="56"/>
      <c r="I43" s="414" t="s">
        <v>746</v>
      </c>
      <c r="J43" s="414"/>
      <c r="K43" s="414"/>
      <c r="L43" s="414"/>
      <c r="N43" s="40"/>
    </row>
    <row r="44" spans="1:12" s="25" customFormat="1" ht="13.5" customHeight="1">
      <c r="A44" s="217"/>
      <c r="B44" s="217"/>
      <c r="C44" s="53"/>
      <c r="D44" s="53"/>
      <c r="E44" s="130" t="s">
        <v>265</v>
      </c>
      <c r="G44" s="429"/>
      <c r="H44" s="429"/>
      <c r="I44" s="429"/>
      <c r="J44" s="55" t="s">
        <v>266</v>
      </c>
      <c r="K44" s="55"/>
      <c r="L44" s="55"/>
    </row>
    <row r="45" spans="1:13" s="25" customFormat="1" ht="12" customHeight="1">
      <c r="A45" s="57" t="s">
        <v>286</v>
      </c>
      <c r="B45" s="56" t="s">
        <v>681</v>
      </c>
      <c r="C45" s="53" t="s">
        <v>285</v>
      </c>
      <c r="D45" s="414" t="s">
        <v>681</v>
      </c>
      <c r="E45" s="414"/>
      <c r="F45" s="53"/>
      <c r="G45" s="428" t="s">
        <v>290</v>
      </c>
      <c r="H45" s="428"/>
      <c r="I45" s="428"/>
      <c r="J45" s="139" t="s">
        <v>682</v>
      </c>
      <c r="K45" s="54"/>
      <c r="L45" s="54"/>
      <c r="M45" s="26"/>
    </row>
  </sheetData>
  <sheetProtection/>
  <mergeCells count="57">
    <mergeCell ref="A43:B43"/>
    <mergeCell ref="A21:B21"/>
    <mergeCell ref="A9:B9"/>
    <mergeCell ref="O7:O8"/>
    <mergeCell ref="F6:F8"/>
    <mergeCell ref="G6:L6"/>
    <mergeCell ref="K7:K8"/>
    <mergeCell ref="L7:L8"/>
    <mergeCell ref="A13:B13"/>
    <mergeCell ref="A19:B19"/>
    <mergeCell ref="A10:B10"/>
    <mergeCell ref="A30:B30"/>
    <mergeCell ref="A22:B22"/>
    <mergeCell ref="A25:B25"/>
    <mergeCell ref="A24:B24"/>
    <mergeCell ref="A26:B26"/>
    <mergeCell ref="A28:B28"/>
    <mergeCell ref="A23:B23"/>
    <mergeCell ref="A27:B27"/>
    <mergeCell ref="I38:L38"/>
    <mergeCell ref="G41:I41"/>
    <mergeCell ref="A31:B31"/>
    <mergeCell ref="A33:B33"/>
    <mergeCell ref="A35:B35"/>
    <mergeCell ref="A34:B34"/>
    <mergeCell ref="A36:B36"/>
    <mergeCell ref="A32:B32"/>
    <mergeCell ref="A14:B14"/>
    <mergeCell ref="A16:B16"/>
    <mergeCell ref="A17:B17"/>
    <mergeCell ref="A15:B15"/>
    <mergeCell ref="G45:I45"/>
    <mergeCell ref="D45:E45"/>
    <mergeCell ref="G39:I39"/>
    <mergeCell ref="G44:I44"/>
    <mergeCell ref="C38:D38"/>
    <mergeCell ref="I43:L43"/>
    <mergeCell ref="A18:B18"/>
    <mergeCell ref="E6:E8"/>
    <mergeCell ref="G7:J7"/>
    <mergeCell ref="M6:M8"/>
    <mergeCell ref="A4:O4"/>
    <mergeCell ref="N7:N8"/>
    <mergeCell ref="C6:C8"/>
    <mergeCell ref="D6:D8"/>
    <mergeCell ref="A11:B11"/>
    <mergeCell ref="A12:B12"/>
    <mergeCell ref="A2:O2"/>
    <mergeCell ref="N6:P6"/>
    <mergeCell ref="P7:P8"/>
    <mergeCell ref="A38:B38"/>
    <mergeCell ref="A40:B40"/>
    <mergeCell ref="C40:D40"/>
    <mergeCell ref="I40:L40"/>
    <mergeCell ref="A3:O3"/>
    <mergeCell ref="A5:O5"/>
    <mergeCell ref="A6:B8"/>
  </mergeCells>
  <hyperlinks>
    <hyperlink ref="J45" r:id="rId1" display="shevsport@shev.kmda.gov.ua"/>
  </hyperlinks>
  <printOptions/>
  <pageMargins left="0.35433070866141736" right="0.2362204724409449" top="0.1968503937007874" bottom="0.1968503937007874" header="0" footer="0"/>
  <pageSetup horizontalDpi="600" verticalDpi="600" orientation="landscape" paperSize="9" scale="7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7:BL24"/>
  <sheetViews>
    <sheetView zoomScalePageLayoutView="0" workbookViewId="0" topLeftCell="A1">
      <selection activeCell="G19" sqref="G19"/>
    </sheetView>
  </sheetViews>
  <sheetFormatPr defaultColWidth="9.00390625" defaultRowHeight="12.75"/>
  <cols>
    <col min="3" max="3" width="36.875" style="0" customWidth="1"/>
    <col min="5" max="5" width="15.00390625" style="0" customWidth="1"/>
    <col min="6" max="6" width="10.875" style="0" customWidth="1"/>
    <col min="7" max="7" width="11.875" style="0" customWidth="1"/>
    <col min="9" max="9" width="11.125" style="0" customWidth="1"/>
    <col min="10" max="10" width="10.375" style="0" customWidth="1"/>
    <col min="17" max="17" width="11.375" style="0" customWidth="1"/>
    <col min="25" max="25" width="11.00390625" style="0" customWidth="1"/>
    <col min="31" max="31" width="11.625" style="0" customWidth="1"/>
    <col min="38" max="38" width="10.75390625" style="0" customWidth="1"/>
    <col min="39" max="39" width="12.625" style="0" customWidth="1"/>
    <col min="40" max="40" width="12.25390625" style="0" customWidth="1"/>
    <col min="41" max="41" width="12.375" style="0" customWidth="1"/>
    <col min="51" max="51" width="14.625" style="0" customWidth="1"/>
    <col min="54" max="54" width="13.375" style="0" customWidth="1"/>
    <col min="56" max="56" width="9.125" style="0" customWidth="1"/>
    <col min="59" max="59" width="19.625" style="0" customWidth="1"/>
    <col min="62" max="62" width="10.875" style="0" customWidth="1"/>
    <col min="64" max="64" width="16.125" style="0" customWidth="1"/>
  </cols>
  <sheetData>
    <row r="7" spans="49:63" ht="12.75">
      <c r="AW7" s="448" t="s">
        <v>695</v>
      </c>
      <c r="AX7" s="449"/>
      <c r="AY7" s="449"/>
      <c r="AZ7" s="449"/>
      <c r="BA7" s="449"/>
      <c r="BB7" s="449"/>
      <c r="BC7" s="449"/>
      <c r="BD7" s="449"/>
      <c r="BE7" s="449"/>
      <c r="BF7" s="450"/>
      <c r="BG7" s="80" t="s">
        <v>700</v>
      </c>
      <c r="BI7" s="160" t="s">
        <v>718</v>
      </c>
      <c r="BJ7" s="160" t="s">
        <v>719</v>
      </c>
      <c r="BK7" s="80" t="s">
        <v>720</v>
      </c>
    </row>
    <row r="8" spans="2:63" ht="12.75" customHeight="1">
      <c r="B8" s="366" t="s">
        <v>464</v>
      </c>
      <c r="C8" s="366"/>
      <c r="D8" s="367" t="s">
        <v>0</v>
      </c>
      <c r="E8" s="300" t="s">
        <v>676</v>
      </c>
      <c r="F8" s="459" t="s">
        <v>435</v>
      </c>
      <c r="G8" s="451" t="s">
        <v>687</v>
      </c>
      <c r="H8" s="365" t="s">
        <v>452</v>
      </c>
      <c r="I8" s="454" t="s">
        <v>688</v>
      </c>
      <c r="J8" s="442" t="s">
        <v>686</v>
      </c>
      <c r="K8" s="442" t="s">
        <v>706</v>
      </c>
      <c r="L8" s="442" t="s">
        <v>689</v>
      </c>
      <c r="M8" s="442" t="s">
        <v>693</v>
      </c>
      <c r="N8" s="442" t="s">
        <v>691</v>
      </c>
      <c r="O8" s="442" t="s">
        <v>690</v>
      </c>
      <c r="P8" s="442" t="s">
        <v>692</v>
      </c>
      <c r="Q8" s="442" t="s">
        <v>694</v>
      </c>
      <c r="R8" s="442" t="s">
        <v>698</v>
      </c>
      <c r="S8" s="442" t="s">
        <v>699</v>
      </c>
      <c r="T8" s="442" t="s">
        <v>703</v>
      </c>
      <c r="U8" s="442" t="s">
        <v>704</v>
      </c>
      <c r="V8" s="442" t="s">
        <v>705</v>
      </c>
      <c r="W8" s="442" t="s">
        <v>707</v>
      </c>
      <c r="X8" s="442" t="s">
        <v>709</v>
      </c>
      <c r="Y8" s="442" t="s">
        <v>710</v>
      </c>
      <c r="Z8" s="442" t="s">
        <v>711</v>
      </c>
      <c r="AA8" s="442" t="s">
        <v>712</v>
      </c>
      <c r="AB8" s="442" t="s">
        <v>714</v>
      </c>
      <c r="AC8" s="442" t="s">
        <v>716</v>
      </c>
      <c r="AD8" s="442" t="s">
        <v>717</v>
      </c>
      <c r="AE8" s="442" t="s">
        <v>721</v>
      </c>
      <c r="AF8" s="442" t="s">
        <v>722</v>
      </c>
      <c r="AG8" s="442" t="s">
        <v>723</v>
      </c>
      <c r="AH8" s="442" t="s">
        <v>724</v>
      </c>
      <c r="AI8" s="442" t="s">
        <v>725</v>
      </c>
      <c r="AJ8" s="442" t="s">
        <v>726</v>
      </c>
      <c r="AK8" s="442" t="s">
        <v>727</v>
      </c>
      <c r="AL8" s="442" t="s">
        <v>728</v>
      </c>
      <c r="AM8" s="442" t="s">
        <v>731</v>
      </c>
      <c r="AN8" s="442" t="s">
        <v>732</v>
      </c>
      <c r="AO8" s="442" t="s">
        <v>733</v>
      </c>
      <c r="AP8" s="442" t="s">
        <v>735</v>
      </c>
      <c r="AQ8" s="442" t="s">
        <v>736</v>
      </c>
      <c r="AR8" s="442" t="s">
        <v>740</v>
      </c>
      <c r="AS8" s="442" t="s">
        <v>741</v>
      </c>
      <c r="AT8" s="442" t="s">
        <v>742</v>
      </c>
      <c r="AU8" s="442" t="s">
        <v>743</v>
      </c>
      <c r="AV8" s="442" t="s">
        <v>744</v>
      </c>
      <c r="AW8" s="442" t="s">
        <v>689</v>
      </c>
      <c r="AX8" s="442" t="s">
        <v>692</v>
      </c>
      <c r="AY8" s="442" t="s">
        <v>696</v>
      </c>
      <c r="AZ8" s="442" t="s">
        <v>699</v>
      </c>
      <c r="BA8" s="442" t="s">
        <v>702</v>
      </c>
      <c r="BB8" s="442" t="s">
        <v>707</v>
      </c>
      <c r="BC8" s="442" t="s">
        <v>715</v>
      </c>
      <c r="BD8" s="442"/>
      <c r="BE8" s="442"/>
      <c r="BF8" s="442"/>
      <c r="BG8" s="442" t="s">
        <v>699</v>
      </c>
      <c r="BI8" s="445"/>
      <c r="BJ8" s="445"/>
      <c r="BK8" s="445"/>
    </row>
    <row r="9" spans="2:63" ht="12.75">
      <c r="B9" s="366"/>
      <c r="C9" s="366"/>
      <c r="D9" s="367"/>
      <c r="E9" s="300"/>
      <c r="F9" s="459"/>
      <c r="G9" s="452"/>
      <c r="H9" s="363"/>
      <c r="I9" s="455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I9" s="446"/>
      <c r="BJ9" s="446"/>
      <c r="BK9" s="446"/>
    </row>
    <row r="10" spans="2:63" ht="12.75">
      <c r="B10" s="366"/>
      <c r="C10" s="366"/>
      <c r="D10" s="367"/>
      <c r="E10" s="300"/>
      <c r="F10" s="459"/>
      <c r="G10" s="453"/>
      <c r="H10" s="364"/>
      <c r="I10" s="456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444"/>
      <c r="BG10" s="444"/>
      <c r="BI10" s="447"/>
      <c r="BJ10" s="447"/>
      <c r="BK10" s="447"/>
    </row>
    <row r="11" spans="2:63" ht="12.75">
      <c r="B11" s="366" t="s">
        <v>343</v>
      </c>
      <c r="C11" s="366"/>
      <c r="D11" s="36" t="s">
        <v>344</v>
      </c>
      <c r="E11" s="44" t="s">
        <v>13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I11" s="80"/>
      <c r="BJ11" s="80"/>
      <c r="BK11" s="80"/>
    </row>
    <row r="12" spans="2:63" ht="14.25">
      <c r="B12" s="458" t="s">
        <v>324</v>
      </c>
      <c r="C12" s="458"/>
      <c r="D12" s="46" t="s">
        <v>13</v>
      </c>
      <c r="E12" s="142">
        <f>F12+G12+L12</f>
        <v>0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I12" s="80"/>
      <c r="BJ12" s="80"/>
      <c r="BK12" s="80"/>
    </row>
    <row r="13" spans="2:64" ht="26.25" customHeight="1">
      <c r="B13" s="457" t="s">
        <v>382</v>
      </c>
      <c r="C13" s="457"/>
      <c r="D13" s="46" t="s">
        <v>17</v>
      </c>
      <c r="E13" s="142">
        <f>I13+J13+K13+L13+M13+N13+O13+P13+Q13+R13+S13+T13+U13+V13+W13+X13+Y13+Z13+AA13+AB13+AC13+AD13+AE13+AF13+AG13+AH13+AI13+AJ13+AK13+AL13+AM13+AN13+AO13+AP13+AQ13+AR13+AS13+AT13+AU13+AV13+AW13+AX13+AY13+AZ13+BA13+BB13+BC13+BD13+BE13+BF13+BG13</f>
        <v>236489.88919999995</v>
      </c>
      <c r="F13" s="151"/>
      <c r="G13" s="151"/>
      <c r="H13" s="151"/>
      <c r="I13" s="151">
        <f>I14+I15+I16+I17+I18+I19+I20</f>
        <v>10233.499999999998</v>
      </c>
      <c r="J13" s="151">
        <f aca="true" t="shared" si="0" ref="J13:AV13">J14+J15+J16+J17+J18+J19+J20</f>
        <v>2252.252</v>
      </c>
      <c r="K13" s="151">
        <f t="shared" si="0"/>
        <v>3790.686</v>
      </c>
      <c r="L13" s="151">
        <f t="shared" si="0"/>
        <v>1613.1409999999998</v>
      </c>
      <c r="M13" s="151">
        <f>M14+M15+M16+M17+M18+M19+M20</f>
        <v>9843.35</v>
      </c>
      <c r="N13" s="151">
        <f t="shared" si="0"/>
        <v>8373.2</v>
      </c>
      <c r="O13" s="151">
        <f t="shared" si="0"/>
        <v>8349.3</v>
      </c>
      <c r="P13" s="151">
        <f t="shared" si="0"/>
        <v>12137.800000000001</v>
      </c>
      <c r="Q13" s="151">
        <f t="shared" si="0"/>
        <v>3819.6000000000004</v>
      </c>
      <c r="R13" s="151">
        <f t="shared" si="0"/>
        <v>188.223</v>
      </c>
      <c r="S13" s="151">
        <f t="shared" si="0"/>
        <v>4605.8</v>
      </c>
      <c r="T13" s="151">
        <f t="shared" si="0"/>
        <v>7422.213000000001</v>
      </c>
      <c r="U13" s="151">
        <f t="shared" si="0"/>
        <v>9670.892</v>
      </c>
      <c r="V13" s="151">
        <f t="shared" si="0"/>
        <v>13167.684</v>
      </c>
      <c r="W13" s="151">
        <f>W14+W15+W16+W17+W18+W19+W20</f>
        <v>5897.2</v>
      </c>
      <c r="X13" s="151">
        <f t="shared" si="0"/>
        <v>10858</v>
      </c>
      <c r="Y13" s="151">
        <f t="shared" si="0"/>
        <v>4960.649</v>
      </c>
      <c r="Z13" s="151">
        <f t="shared" si="0"/>
        <v>2541.729</v>
      </c>
      <c r="AA13" s="151">
        <f t="shared" si="0"/>
        <v>1433.786</v>
      </c>
      <c r="AB13" s="151">
        <f t="shared" si="0"/>
        <v>6884.400000000001</v>
      </c>
      <c r="AC13" s="151">
        <f t="shared" si="0"/>
        <v>6473.3</v>
      </c>
      <c r="AD13" s="151">
        <f t="shared" si="0"/>
        <v>2341.658</v>
      </c>
      <c r="AE13" s="151">
        <f t="shared" si="0"/>
        <v>4942.576</v>
      </c>
      <c r="AF13" s="151">
        <f t="shared" si="0"/>
        <v>4127.2480000000005</v>
      </c>
      <c r="AG13" s="151">
        <f t="shared" si="0"/>
        <v>6030.500000000001</v>
      </c>
      <c r="AH13" s="151">
        <f t="shared" si="0"/>
        <v>3450.4</v>
      </c>
      <c r="AI13" s="151">
        <f t="shared" si="0"/>
        <v>3187.7189999999996</v>
      </c>
      <c r="AJ13" s="151">
        <f t="shared" si="0"/>
        <v>5369.536</v>
      </c>
      <c r="AK13" s="151">
        <f t="shared" si="0"/>
        <v>4355.353</v>
      </c>
      <c r="AL13" s="151">
        <f t="shared" si="0"/>
        <v>9101.1</v>
      </c>
      <c r="AM13" s="151">
        <f t="shared" si="0"/>
        <v>6125.85</v>
      </c>
      <c r="AN13" s="151">
        <f t="shared" si="0"/>
        <v>0</v>
      </c>
      <c r="AO13" s="151">
        <f t="shared" si="0"/>
        <v>0</v>
      </c>
      <c r="AP13" s="151">
        <f t="shared" si="0"/>
        <v>4979.8460000000005</v>
      </c>
      <c r="AQ13" s="151">
        <f t="shared" si="0"/>
        <v>5281.627</v>
      </c>
      <c r="AR13" s="151">
        <f t="shared" si="0"/>
        <v>3298.06</v>
      </c>
      <c r="AS13" s="151">
        <f t="shared" si="0"/>
        <v>2641.9210000000003</v>
      </c>
      <c r="AT13" s="151">
        <f t="shared" si="0"/>
        <v>6504.467000000001</v>
      </c>
      <c r="AU13" s="151">
        <f t="shared" si="0"/>
        <v>5191.299999999999</v>
      </c>
      <c r="AV13" s="151">
        <f t="shared" si="0"/>
        <v>16938.35</v>
      </c>
      <c r="AW13" s="151">
        <f aca="true" t="shared" si="1" ref="AW13:BF13">AW14+AW15+AW16+AW17+AW18+AW19+AW20</f>
        <v>2</v>
      </c>
      <c r="AX13" s="151">
        <f t="shared" si="1"/>
        <v>59.9</v>
      </c>
      <c r="AY13" s="151">
        <f t="shared" si="1"/>
        <v>3105.3732</v>
      </c>
      <c r="AZ13" s="151">
        <f t="shared" si="1"/>
        <v>1713.3000000000002</v>
      </c>
      <c r="BA13" s="151">
        <f t="shared" si="1"/>
        <v>76.3</v>
      </c>
      <c r="BB13" s="151">
        <f t="shared" si="1"/>
        <v>175.9</v>
      </c>
      <c r="BC13" s="151">
        <f t="shared" si="1"/>
        <v>80.4</v>
      </c>
      <c r="BD13" s="151">
        <f t="shared" si="1"/>
        <v>0</v>
      </c>
      <c r="BE13" s="151">
        <f t="shared" si="1"/>
        <v>0</v>
      </c>
      <c r="BF13" s="151">
        <f t="shared" si="1"/>
        <v>0</v>
      </c>
      <c r="BG13" s="151">
        <f>BG14+BG15+BG16+BG17+BG18+BG19+BG20</f>
        <v>2892.5</v>
      </c>
      <c r="BI13" s="151">
        <f>AW13+AX13+AY13+AZ13+BA13+BB13+BC13+BD13+BE13+BF13</f>
        <v>5213.1732</v>
      </c>
      <c r="BJ13" s="151">
        <f>I13+J13+K13+L13+M13+N13+O13+P13+Q13+R13+S13+T13+U13+V13+W13+X13+Y13+Z13+AA13+AB13+AC13+AD13+AE13+AF13+AG13+AH13+AI13+AJ13+AK13+AL13+AM13+AN13+AO13+AP13+AQ13+AR13+AS13+AT13+AU13+AV13</f>
        <v>228384.216</v>
      </c>
      <c r="BK13" s="161">
        <v>2892.5</v>
      </c>
      <c r="BL13" s="162">
        <f>BI13+BJ13+BK13</f>
        <v>236489.88919999998</v>
      </c>
    </row>
    <row r="14" spans="2:64" ht="50.25" customHeight="1">
      <c r="B14" s="458" t="s">
        <v>441</v>
      </c>
      <c r="C14" s="458"/>
      <c r="D14" s="46" t="s">
        <v>1</v>
      </c>
      <c r="E14" s="143">
        <f aca="true" t="shared" si="2" ref="E14:E20">I14+J14+K14+L14+M14+N14+O14+P14+Q14+R14+S14+T14+U14+V14+W14+X14+Y14+Z14+AA14+AB14+AC14+AD14+AE14+AF14+AG14+AH14+AI14+AJ14+AK14+AL14+AM14+AN14+AO14+AP14+AQ14+AR14+AS14+AT14+AU14+AV14</f>
        <v>173924.856</v>
      </c>
      <c r="F14" s="151">
        <f>E14+E15+E16+E18+E19+E20</f>
        <v>228384.21600000001</v>
      </c>
      <c r="G14" s="149"/>
      <c r="H14" s="149"/>
      <c r="I14" s="149">
        <v>7123.8</v>
      </c>
      <c r="J14" s="149">
        <v>2061.326</v>
      </c>
      <c r="K14" s="149">
        <v>3319.766</v>
      </c>
      <c r="L14" s="149">
        <v>1174.222</v>
      </c>
      <c r="M14" s="149">
        <v>9134.35</v>
      </c>
      <c r="N14" s="149">
        <v>5870.6</v>
      </c>
      <c r="O14" s="149">
        <v>6985.2</v>
      </c>
      <c r="P14" s="155">
        <v>9750.1</v>
      </c>
      <c r="Q14" s="80">
        <v>2620.9</v>
      </c>
      <c r="R14" s="80">
        <v>188.223</v>
      </c>
      <c r="S14" s="80">
        <v>3447.2</v>
      </c>
      <c r="T14" s="80">
        <v>6498.134</v>
      </c>
      <c r="U14" s="80">
        <v>7792.396</v>
      </c>
      <c r="V14" s="80">
        <v>7330.95</v>
      </c>
      <c r="W14" s="158">
        <v>3402.1</v>
      </c>
      <c r="X14" s="158">
        <v>7765.3</v>
      </c>
      <c r="Y14" s="158">
        <v>4287.481</v>
      </c>
      <c r="Z14" s="158">
        <v>1780.477</v>
      </c>
      <c r="AA14" s="158">
        <v>1433.786</v>
      </c>
      <c r="AB14" s="158">
        <v>5644.7</v>
      </c>
      <c r="AC14" s="158">
        <v>6090.3</v>
      </c>
      <c r="AD14" s="158">
        <v>1800.524</v>
      </c>
      <c r="AE14" s="158">
        <v>4838.77</v>
      </c>
      <c r="AF14" s="158">
        <v>3835.484</v>
      </c>
      <c r="AG14" s="158">
        <v>4988.5</v>
      </c>
      <c r="AH14" s="158">
        <v>3412.5</v>
      </c>
      <c r="AI14" s="158">
        <v>2949.484</v>
      </c>
      <c r="AJ14" s="158">
        <v>3139.275</v>
      </c>
      <c r="AK14" s="158">
        <v>3698.7</v>
      </c>
      <c r="AL14" s="158">
        <v>5314.2</v>
      </c>
      <c r="AM14" s="158">
        <v>5499.1</v>
      </c>
      <c r="AN14" s="158"/>
      <c r="AO14" s="158"/>
      <c r="AP14" s="158">
        <v>4895.875</v>
      </c>
      <c r="AQ14" s="158">
        <v>3297.427</v>
      </c>
      <c r="AR14" s="158">
        <v>2970.06</v>
      </c>
      <c r="AS14" s="158">
        <v>2424.4</v>
      </c>
      <c r="AT14" s="158">
        <v>6296.046</v>
      </c>
      <c r="AU14" s="158">
        <v>4257.5</v>
      </c>
      <c r="AV14" s="158">
        <v>6605.7</v>
      </c>
      <c r="AW14" s="149"/>
      <c r="AX14" s="149"/>
      <c r="AY14" s="149">
        <v>2243.966</v>
      </c>
      <c r="AZ14" s="149">
        <v>1357.3</v>
      </c>
      <c r="BA14" s="149">
        <v>62.5</v>
      </c>
      <c r="BB14" s="80"/>
      <c r="BC14" s="80"/>
      <c r="BD14" s="80"/>
      <c r="BE14" s="80"/>
      <c r="BF14" s="80"/>
      <c r="BG14" s="80">
        <v>2089.9</v>
      </c>
      <c r="BI14" s="149">
        <f>AY14+AZ14+BA14</f>
        <v>3663.7659999999996</v>
      </c>
      <c r="BJ14" s="80"/>
      <c r="BK14" s="80">
        <v>2089.9</v>
      </c>
      <c r="BL14" s="150"/>
    </row>
    <row r="15" spans="2:63" ht="15">
      <c r="B15" s="145"/>
      <c r="C15" s="147" t="s">
        <v>371</v>
      </c>
      <c r="D15" s="46" t="s">
        <v>2</v>
      </c>
      <c r="E15" s="143">
        <f t="shared" si="2"/>
        <v>988.829</v>
      </c>
      <c r="F15" s="149"/>
      <c r="G15" s="149"/>
      <c r="H15" s="149"/>
      <c r="I15" s="149"/>
      <c r="J15" s="149"/>
      <c r="K15" s="149"/>
      <c r="L15" s="149">
        <v>258.329</v>
      </c>
      <c r="M15" s="149"/>
      <c r="N15" s="149"/>
      <c r="O15" s="149"/>
      <c r="P15" s="153"/>
      <c r="Q15" s="80"/>
      <c r="R15" s="80"/>
      <c r="S15" s="80">
        <v>730.5</v>
      </c>
      <c r="T15" s="80"/>
      <c r="U15" s="80"/>
      <c r="V15" s="80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49"/>
      <c r="AX15" s="149"/>
      <c r="AY15" s="149"/>
      <c r="AZ15" s="149">
        <v>289.6</v>
      </c>
      <c r="BA15" s="149">
        <v>13.8</v>
      </c>
      <c r="BB15" s="80"/>
      <c r="BC15" s="80"/>
      <c r="BD15" s="80"/>
      <c r="BE15" s="80"/>
      <c r="BF15" s="80"/>
      <c r="BG15" s="80">
        <v>440.9</v>
      </c>
      <c r="BI15" s="149">
        <f>AZ15+BA15</f>
        <v>303.40000000000003</v>
      </c>
      <c r="BJ15" s="80"/>
      <c r="BK15" s="80">
        <v>440.9</v>
      </c>
    </row>
    <row r="16" spans="2:63" ht="15">
      <c r="B16" s="461" t="s">
        <v>372</v>
      </c>
      <c r="C16" s="461"/>
      <c r="D16" s="46" t="s">
        <v>3</v>
      </c>
      <c r="E16" s="143">
        <f t="shared" si="2"/>
        <v>25450.090000000004</v>
      </c>
      <c r="F16" s="149"/>
      <c r="G16" s="149"/>
      <c r="H16" s="149"/>
      <c r="I16" s="149">
        <v>1670</v>
      </c>
      <c r="J16" s="149"/>
      <c r="K16" s="149"/>
      <c r="L16" s="149">
        <v>180.59</v>
      </c>
      <c r="M16" s="149">
        <v>341</v>
      </c>
      <c r="N16" s="149"/>
      <c r="O16" s="149"/>
      <c r="P16" s="153">
        <v>1437.6</v>
      </c>
      <c r="Q16" s="80">
        <v>935.99</v>
      </c>
      <c r="R16" s="80"/>
      <c r="S16" s="80">
        <v>428.1</v>
      </c>
      <c r="T16" s="80">
        <v>358.172</v>
      </c>
      <c r="U16" s="80">
        <v>957.537</v>
      </c>
      <c r="V16" s="80">
        <v>4230.803</v>
      </c>
      <c r="W16" s="158">
        <v>2313.4</v>
      </c>
      <c r="X16" s="158">
        <v>3032.3</v>
      </c>
      <c r="Y16" s="158">
        <v>335.93</v>
      </c>
      <c r="Z16" s="158">
        <v>724.555</v>
      </c>
      <c r="AA16" s="158"/>
      <c r="AB16" s="158">
        <v>1140.4</v>
      </c>
      <c r="AC16" s="158">
        <v>168.1</v>
      </c>
      <c r="AD16" s="158"/>
      <c r="AE16" s="158">
        <v>53.807</v>
      </c>
      <c r="AF16" s="158">
        <v>34.007</v>
      </c>
      <c r="AG16" s="158">
        <v>33.6</v>
      </c>
      <c r="AH16" s="158"/>
      <c r="AI16" s="158">
        <v>10.249</v>
      </c>
      <c r="AJ16" s="158">
        <v>1530.15</v>
      </c>
      <c r="AK16" s="158">
        <v>273.3</v>
      </c>
      <c r="AL16" s="158">
        <v>3176.3</v>
      </c>
      <c r="AM16" s="158"/>
      <c r="AN16" s="158"/>
      <c r="AO16" s="158"/>
      <c r="AP16" s="158"/>
      <c r="AQ16" s="158">
        <v>1984.2</v>
      </c>
      <c r="AR16" s="158"/>
      <c r="AS16" s="158"/>
      <c r="AT16" s="158"/>
      <c r="AU16" s="158"/>
      <c r="AV16" s="158">
        <v>100</v>
      </c>
      <c r="AW16" s="149"/>
      <c r="AX16" s="149"/>
      <c r="AY16" s="149">
        <v>784.6792</v>
      </c>
      <c r="AZ16" s="149">
        <v>66.4</v>
      </c>
      <c r="BA16" s="149"/>
      <c r="BB16" s="80"/>
      <c r="BC16" s="80"/>
      <c r="BD16" s="80"/>
      <c r="BE16" s="80"/>
      <c r="BF16" s="80"/>
      <c r="BG16" s="80">
        <v>361.7</v>
      </c>
      <c r="BI16" s="149">
        <f>AY16+AZ16</f>
        <v>851.0792</v>
      </c>
      <c r="BJ16" s="80"/>
      <c r="BK16" s="80">
        <v>361.7</v>
      </c>
    </row>
    <row r="17" spans="2:63" ht="41.25" customHeight="1">
      <c r="B17" s="145"/>
      <c r="C17" s="144" t="s">
        <v>373</v>
      </c>
      <c r="D17" s="46" t="s">
        <v>4</v>
      </c>
      <c r="E17" s="143">
        <f t="shared" si="2"/>
        <v>0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3"/>
      <c r="Q17" s="80"/>
      <c r="R17" s="80"/>
      <c r="S17" s="80"/>
      <c r="T17" s="80"/>
      <c r="U17" s="80"/>
      <c r="V17" s="80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49"/>
      <c r="AX17" s="149"/>
      <c r="AY17" s="149"/>
      <c r="AZ17" s="149"/>
      <c r="BA17" s="149"/>
      <c r="BB17" s="80"/>
      <c r="BC17" s="80"/>
      <c r="BD17" s="80"/>
      <c r="BE17" s="80"/>
      <c r="BF17" s="80"/>
      <c r="BG17" s="80"/>
      <c r="BI17" s="80"/>
      <c r="BJ17" s="80"/>
      <c r="BK17" s="80"/>
    </row>
    <row r="18" spans="2:63" ht="36" customHeight="1">
      <c r="B18" s="145"/>
      <c r="C18" s="144" t="s">
        <v>437</v>
      </c>
      <c r="D18" s="46" t="s">
        <v>5</v>
      </c>
      <c r="E18" s="143">
        <f t="shared" si="2"/>
        <v>11411.749</v>
      </c>
      <c r="F18" s="149"/>
      <c r="G18" s="149"/>
      <c r="H18" s="149"/>
      <c r="I18" s="149">
        <v>783.4</v>
      </c>
      <c r="J18" s="149">
        <v>12.18</v>
      </c>
      <c r="K18" s="149">
        <v>35.317</v>
      </c>
      <c r="L18" s="149"/>
      <c r="M18" s="149">
        <v>233.5</v>
      </c>
      <c r="N18" s="149">
        <v>110.7</v>
      </c>
      <c r="O18" s="149">
        <v>1288.1</v>
      </c>
      <c r="P18" s="152">
        <v>504</v>
      </c>
      <c r="Q18" s="80">
        <v>4.01</v>
      </c>
      <c r="R18" s="80"/>
      <c r="S18" s="80"/>
      <c r="T18" s="80">
        <v>3.7</v>
      </c>
      <c r="U18" s="80">
        <v>234.85</v>
      </c>
      <c r="V18" s="80">
        <v>49.265</v>
      </c>
      <c r="W18" s="158">
        <v>3</v>
      </c>
      <c r="X18" s="158">
        <v>57.4</v>
      </c>
      <c r="Y18" s="158">
        <v>74.444</v>
      </c>
      <c r="Z18" s="158">
        <v>33.7</v>
      </c>
      <c r="AA18" s="158"/>
      <c r="AB18" s="158">
        <v>45.3</v>
      </c>
      <c r="AC18" s="158">
        <v>27</v>
      </c>
      <c r="AD18" s="158">
        <v>46.889</v>
      </c>
      <c r="AE18" s="158">
        <v>41.2</v>
      </c>
      <c r="AF18" s="158">
        <v>153.764</v>
      </c>
      <c r="AG18" s="158">
        <v>294.8</v>
      </c>
      <c r="AH18" s="158"/>
      <c r="AI18" s="158">
        <v>48.144</v>
      </c>
      <c r="AJ18" s="158">
        <v>430.111</v>
      </c>
      <c r="AK18" s="158">
        <v>47.471</v>
      </c>
      <c r="AL18" s="158">
        <v>182.5</v>
      </c>
      <c r="AM18" s="158"/>
      <c r="AN18" s="158"/>
      <c r="AO18" s="158"/>
      <c r="AP18" s="158">
        <v>70.809</v>
      </c>
      <c r="AQ18" s="158"/>
      <c r="AR18" s="158">
        <v>51</v>
      </c>
      <c r="AS18" s="158">
        <v>20.335</v>
      </c>
      <c r="AT18" s="158">
        <v>28.61</v>
      </c>
      <c r="AU18" s="158">
        <v>69.4</v>
      </c>
      <c r="AV18" s="158">
        <v>6426.85</v>
      </c>
      <c r="AW18" s="149"/>
      <c r="AX18" s="149"/>
      <c r="AY18" s="149">
        <v>70.86</v>
      </c>
      <c r="AZ18" s="149"/>
      <c r="BA18" s="149"/>
      <c r="BB18" s="80"/>
      <c r="BC18" s="80"/>
      <c r="BD18" s="80"/>
      <c r="BE18" s="80"/>
      <c r="BF18" s="80"/>
      <c r="BG18" s="80"/>
      <c r="BI18" s="149">
        <f>AY18</f>
        <v>70.86</v>
      </c>
      <c r="BJ18" s="80"/>
      <c r="BK18" s="80"/>
    </row>
    <row r="19" spans="2:63" ht="30.75" customHeight="1">
      <c r="B19" s="145"/>
      <c r="C19" s="144" t="s">
        <v>438</v>
      </c>
      <c r="D19" s="46" t="s">
        <v>18</v>
      </c>
      <c r="E19" s="143">
        <f>I19+J19+K19+L19+M19+N19+O19+P19+Q19+R19+S19+T19+U19+V19+W19+X19+Y19+Z19+AA19+AB19+AC19+AD19+AE19+AF19+AG19+AH19+AI19+AJ19+AK19+AL19+AM19+AN19+AO19+AP19+AQ19+AR19+AS19+AT19+AU19+AV19</f>
        <v>12721.159</v>
      </c>
      <c r="F19" s="149"/>
      <c r="G19" s="149"/>
      <c r="H19" s="151"/>
      <c r="I19" s="149">
        <v>461.3</v>
      </c>
      <c r="J19" s="149">
        <v>140.543</v>
      </c>
      <c r="K19" s="149">
        <v>49.433</v>
      </c>
      <c r="L19" s="149"/>
      <c r="M19" s="149">
        <v>134.5</v>
      </c>
      <c r="N19" s="149">
        <v>416.8</v>
      </c>
      <c r="O19" s="149">
        <v>76</v>
      </c>
      <c r="P19" s="152">
        <v>446.1</v>
      </c>
      <c r="Q19" s="80">
        <v>258.7</v>
      </c>
      <c r="R19" s="80"/>
      <c r="S19" s="80"/>
      <c r="T19" s="80">
        <v>562.207</v>
      </c>
      <c r="U19" s="80">
        <v>686.109</v>
      </c>
      <c r="V19" s="80">
        <v>1556.666</v>
      </c>
      <c r="W19" s="158">
        <v>155.4</v>
      </c>
      <c r="X19" s="158">
        <v>3</v>
      </c>
      <c r="Y19" s="158">
        <v>262.794</v>
      </c>
      <c r="Z19" s="158">
        <v>2.997</v>
      </c>
      <c r="AA19" s="158"/>
      <c r="AB19" s="158">
        <v>54</v>
      </c>
      <c r="AC19" s="158">
        <v>187.9</v>
      </c>
      <c r="AD19" s="158">
        <v>494.245</v>
      </c>
      <c r="AE19" s="158">
        <v>8.799</v>
      </c>
      <c r="AF19" s="158">
        <v>103.993</v>
      </c>
      <c r="AG19" s="158">
        <v>713.6</v>
      </c>
      <c r="AH19" s="158">
        <v>37.9</v>
      </c>
      <c r="AI19" s="158">
        <v>179.842</v>
      </c>
      <c r="AJ19" s="158">
        <v>270</v>
      </c>
      <c r="AK19" s="158">
        <v>335.882</v>
      </c>
      <c r="AL19" s="158">
        <v>428.1</v>
      </c>
      <c r="AM19" s="158"/>
      <c r="AN19" s="158"/>
      <c r="AO19" s="158"/>
      <c r="AP19" s="158">
        <v>13.162</v>
      </c>
      <c r="AQ19" s="158"/>
      <c r="AR19" s="158">
        <v>277</v>
      </c>
      <c r="AS19" s="158">
        <v>154.319</v>
      </c>
      <c r="AT19" s="158">
        <v>140.868</v>
      </c>
      <c r="AU19" s="158">
        <v>403.2</v>
      </c>
      <c r="AV19" s="158">
        <v>3705.8</v>
      </c>
      <c r="AW19" s="149">
        <v>2</v>
      </c>
      <c r="AX19" s="234">
        <v>59.9</v>
      </c>
      <c r="AY19" s="149">
        <v>5.868</v>
      </c>
      <c r="AZ19" s="149"/>
      <c r="BA19" s="149"/>
      <c r="BB19" s="80"/>
      <c r="BC19" s="80"/>
      <c r="BD19" s="80"/>
      <c r="BE19" s="80"/>
      <c r="BF19" s="80"/>
      <c r="BG19" s="80"/>
      <c r="BI19" s="149">
        <f>AW19+AX19+AY19</f>
        <v>67.768</v>
      </c>
      <c r="BJ19" s="80"/>
      <c r="BK19" s="80"/>
    </row>
    <row r="20" spans="2:63" ht="29.25" customHeight="1">
      <c r="B20" s="144"/>
      <c r="C20" s="147" t="s">
        <v>374</v>
      </c>
      <c r="D20" s="46" t="s">
        <v>19</v>
      </c>
      <c r="E20" s="143">
        <f t="shared" si="2"/>
        <v>3887.5330000000004</v>
      </c>
      <c r="F20" s="149"/>
      <c r="G20" s="149"/>
      <c r="H20" s="149"/>
      <c r="I20" s="150">
        <v>195</v>
      </c>
      <c r="J20" s="149">
        <v>38.203</v>
      </c>
      <c r="K20" s="149">
        <v>386.17</v>
      </c>
      <c r="L20" s="149"/>
      <c r="M20" s="149"/>
      <c r="N20" s="149">
        <v>1975.1</v>
      </c>
      <c r="O20" s="149"/>
      <c r="P20" s="154"/>
      <c r="Q20" s="80"/>
      <c r="R20" s="80"/>
      <c r="S20" s="80"/>
      <c r="T20" s="80"/>
      <c r="U20" s="80"/>
      <c r="V20" s="80"/>
      <c r="W20" s="80">
        <v>23.3</v>
      </c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>
        <v>626.75</v>
      </c>
      <c r="AN20" s="158"/>
      <c r="AO20" s="158"/>
      <c r="AP20" s="158"/>
      <c r="AQ20" s="158"/>
      <c r="AR20" s="158"/>
      <c r="AS20" s="158">
        <v>42.867</v>
      </c>
      <c r="AT20" s="158">
        <v>38.943</v>
      </c>
      <c r="AU20" s="158">
        <v>461.2</v>
      </c>
      <c r="AV20" s="158">
        <v>100</v>
      </c>
      <c r="AW20" s="149"/>
      <c r="AX20" s="149"/>
      <c r="AY20" s="149"/>
      <c r="AZ20" s="149"/>
      <c r="BA20" s="149"/>
      <c r="BB20" s="80">
        <v>175.9</v>
      </c>
      <c r="BC20" s="80">
        <v>80.4</v>
      </c>
      <c r="BD20" s="80"/>
      <c r="BE20" s="80"/>
      <c r="BF20" s="80"/>
      <c r="BG20" s="80"/>
      <c r="BI20" s="80">
        <f>BB20+BC20</f>
        <v>256.3</v>
      </c>
      <c r="BJ20" s="80"/>
      <c r="BK20" s="80"/>
    </row>
    <row r="21" spans="2:63" ht="14.25">
      <c r="B21" s="460" t="s">
        <v>383</v>
      </c>
      <c r="C21" s="460"/>
      <c r="D21" s="46" t="s">
        <v>52</v>
      </c>
      <c r="E21" s="142">
        <f>H21</f>
        <v>0</v>
      </c>
      <c r="F21" s="151"/>
      <c r="G21" s="151"/>
      <c r="H21" s="151"/>
      <c r="I21" s="151">
        <f>I22+I23+I24</f>
        <v>0</v>
      </c>
      <c r="J21" s="151"/>
      <c r="K21" s="151"/>
      <c r="L21" s="151"/>
      <c r="M21" s="151"/>
      <c r="N21" s="151"/>
      <c r="O21" s="151"/>
      <c r="P21" s="151"/>
      <c r="Q21" s="80"/>
      <c r="R21" s="80"/>
      <c r="S21" s="80"/>
      <c r="T21" s="80"/>
      <c r="U21" s="80"/>
      <c r="V21" s="80"/>
      <c r="W21" s="80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49"/>
      <c r="AX21" s="149"/>
      <c r="AY21" s="149"/>
      <c r="AZ21" s="149"/>
      <c r="BA21" s="149"/>
      <c r="BB21" s="80"/>
      <c r="BC21" s="80"/>
      <c r="BD21" s="80"/>
      <c r="BE21" s="80"/>
      <c r="BF21" s="80"/>
      <c r="BG21" s="80"/>
      <c r="BI21" s="80"/>
      <c r="BJ21" s="80"/>
      <c r="BK21" s="80"/>
    </row>
    <row r="22" spans="2:63" ht="48.75" customHeight="1">
      <c r="B22" s="144"/>
      <c r="C22" s="144" t="s">
        <v>439</v>
      </c>
      <c r="D22" s="46" t="s">
        <v>6</v>
      </c>
      <c r="E22" s="143">
        <f>I22+J22+K22+L22+M22+N22+O22+P22+Q22+R22+S22+T22+U22+V22</f>
        <v>0</v>
      </c>
      <c r="F22" s="149"/>
      <c r="G22" s="149"/>
      <c r="H22" s="149"/>
      <c r="I22" s="149">
        <v>0</v>
      </c>
      <c r="J22" s="149"/>
      <c r="K22" s="149"/>
      <c r="L22" s="149"/>
      <c r="M22" s="149"/>
      <c r="N22" s="149"/>
      <c r="O22" s="149"/>
      <c r="P22" s="153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149"/>
      <c r="AX22" s="149"/>
      <c r="AY22" s="149"/>
      <c r="AZ22" s="149"/>
      <c r="BA22" s="149"/>
      <c r="BB22" s="80"/>
      <c r="BC22" s="80"/>
      <c r="BD22" s="80"/>
      <c r="BE22" s="80"/>
      <c r="BF22" s="80"/>
      <c r="BG22" s="80"/>
      <c r="BI22" s="80"/>
      <c r="BJ22" s="80"/>
      <c r="BK22" s="80"/>
    </row>
    <row r="23" spans="2:63" ht="48.75" customHeight="1">
      <c r="B23" s="146"/>
      <c r="C23" s="144" t="s">
        <v>440</v>
      </c>
      <c r="D23" s="46" t="s">
        <v>7</v>
      </c>
      <c r="E23" s="143">
        <f>I23+J23+K23+L23+M23+N23+O23+P23+Q23+R23+S23+T23+U23+V23</f>
        <v>0</v>
      </c>
      <c r="F23" s="149"/>
      <c r="G23" s="149"/>
      <c r="H23" s="149"/>
      <c r="I23" s="149">
        <v>0</v>
      </c>
      <c r="J23" s="149"/>
      <c r="K23" s="149"/>
      <c r="L23" s="149"/>
      <c r="M23" s="149"/>
      <c r="N23" s="149"/>
      <c r="O23" s="149"/>
      <c r="P23" s="153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149"/>
      <c r="AX23" s="149"/>
      <c r="AY23" s="149"/>
      <c r="AZ23" s="149"/>
      <c r="BA23" s="149"/>
      <c r="BB23" s="80"/>
      <c r="BC23" s="80"/>
      <c r="BD23" s="80"/>
      <c r="BE23" s="80"/>
      <c r="BF23" s="80"/>
      <c r="BG23" s="80"/>
      <c r="BI23" s="80"/>
      <c r="BJ23" s="80"/>
      <c r="BK23" s="80"/>
    </row>
    <row r="24" spans="2:54" ht="32.25" customHeight="1">
      <c r="B24" s="144"/>
      <c r="C24" s="144" t="s">
        <v>375</v>
      </c>
      <c r="D24" s="46" t="s">
        <v>8</v>
      </c>
      <c r="E24" s="143">
        <f>I24+J24+K24+L24+M24+N24+O24+P24+Q24+R24+S24+T24+U24+V24</f>
        <v>0</v>
      </c>
      <c r="F24" s="149"/>
      <c r="G24" s="149"/>
      <c r="H24" s="149"/>
      <c r="I24" s="149">
        <v>0</v>
      </c>
      <c r="J24" s="149"/>
      <c r="K24" s="149"/>
      <c r="L24" s="149"/>
      <c r="M24" s="149"/>
      <c r="N24" s="149"/>
      <c r="O24" s="149"/>
      <c r="P24" s="153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149"/>
      <c r="AX24" s="149"/>
      <c r="AY24" s="149"/>
      <c r="AZ24" s="149"/>
      <c r="BA24" s="149"/>
      <c r="BB24" s="159"/>
    </row>
  </sheetData>
  <sheetProtection/>
  <mergeCells count="67">
    <mergeCell ref="BC8:BC10"/>
    <mergeCell ref="AW8:AW10"/>
    <mergeCell ref="AX8:AX10"/>
    <mergeCell ref="AY8:AY10"/>
    <mergeCell ref="AE8:AE10"/>
    <mergeCell ref="AC8:AC10"/>
    <mergeCell ref="AV8:AV10"/>
    <mergeCell ref="AR8:AR10"/>
    <mergeCell ref="AS8:AS10"/>
    <mergeCell ref="AT8:AT10"/>
    <mergeCell ref="AH8:AH10"/>
    <mergeCell ref="AI8:AI10"/>
    <mergeCell ref="V8:V10"/>
    <mergeCell ref="Q8:Q10"/>
    <mergeCell ref="W8:W10"/>
    <mergeCell ref="Z8:Z10"/>
    <mergeCell ref="AA8:AA10"/>
    <mergeCell ref="T8:T10"/>
    <mergeCell ref="U8:U10"/>
    <mergeCell ref="AG8:AG10"/>
    <mergeCell ref="BB8:BB10"/>
    <mergeCell ref="X8:X10"/>
    <mergeCell ref="Y8:Y10"/>
    <mergeCell ref="AQ8:AQ10"/>
    <mergeCell ref="AB8:AB10"/>
    <mergeCell ref="B21:C21"/>
    <mergeCell ref="B14:C14"/>
    <mergeCell ref="B16:C16"/>
    <mergeCell ref="P8:P10"/>
    <mergeCell ref="B8:C10"/>
    <mergeCell ref="D8:D10"/>
    <mergeCell ref="O8:O10"/>
    <mergeCell ref="I8:I10"/>
    <mergeCell ref="K8:K10"/>
    <mergeCell ref="N8:N10"/>
    <mergeCell ref="B13:C13"/>
    <mergeCell ref="B12:C12"/>
    <mergeCell ref="L8:L10"/>
    <mergeCell ref="E8:E10"/>
    <mergeCell ref="F8:F10"/>
    <mergeCell ref="M8:M10"/>
    <mergeCell ref="AJ8:AJ10"/>
    <mergeCell ref="B11:C11"/>
    <mergeCell ref="G8:G10"/>
    <mergeCell ref="H8:H10"/>
    <mergeCell ref="R8:R10"/>
    <mergeCell ref="J8:J10"/>
    <mergeCell ref="S8:S10"/>
    <mergeCell ref="AD8:AD10"/>
    <mergeCell ref="AF8:AF10"/>
    <mergeCell ref="BI8:BI10"/>
    <mergeCell ref="BJ8:BJ10"/>
    <mergeCell ref="BK8:BK10"/>
    <mergeCell ref="AW7:BF7"/>
    <mergeCell ref="BD8:BD10"/>
    <mergeCell ref="BE8:BE10"/>
    <mergeCell ref="BF8:BF10"/>
    <mergeCell ref="BG8:BG10"/>
    <mergeCell ref="AZ8:AZ10"/>
    <mergeCell ref="BA8:BA10"/>
    <mergeCell ref="AU8:AU10"/>
    <mergeCell ref="AK8:AK10"/>
    <mergeCell ref="AO8:AO10"/>
    <mergeCell ref="AN8:AN10"/>
    <mergeCell ref="AL8:AL10"/>
    <mergeCell ref="AM8:AM10"/>
    <mergeCell ref="AP8:A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Serbina</dc:creator>
  <cp:keywords/>
  <dc:description/>
  <cp:lastModifiedBy>Шевцова Юлія Миколаївна</cp:lastModifiedBy>
  <cp:lastPrinted>2021-01-20T14:33:22Z</cp:lastPrinted>
  <dcterms:created xsi:type="dcterms:W3CDTF">2014-06-04T11:17:08Z</dcterms:created>
  <dcterms:modified xsi:type="dcterms:W3CDTF">2021-01-28T17:19:02Z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