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2021\ПУБЛИЧНЕ ПРЕДСТАВЛЕННЯ ЗВИТИВ\2021\програми\"/>
    </mc:Choice>
  </mc:AlternateContent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I15" i="4" l="1"/>
  <c r="F10" i="4"/>
  <c r="D23" i="4"/>
  <c r="C24" i="4"/>
  <c r="C25" i="4"/>
  <c r="C23" i="4"/>
  <c r="C14" i="4" l="1"/>
  <c r="F14" i="4" l="1"/>
  <c r="D14" i="4"/>
  <c r="E14" i="4" l="1"/>
  <c r="D30" i="4"/>
  <c r="C30" i="4" l="1"/>
  <c r="C37" i="4" l="1"/>
  <c r="F20" i="4"/>
  <c r="D37" i="4" l="1"/>
  <c r="F30" i="4" l="1"/>
  <c r="F37" i="4" s="1"/>
  <c r="E22" i="4" l="1"/>
  <c r="G30" i="4" l="1"/>
  <c r="G9" i="4"/>
  <c r="G10" i="4"/>
  <c r="G11" i="4"/>
  <c r="G12" i="4"/>
  <c r="G13" i="4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G8" i="4" l="1"/>
  <c r="G14" i="4" s="1"/>
  <c r="E8" i="4" l="1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<sst xmlns="http://schemas.openxmlformats.org/spreadsheetml/2006/main" count="55" uniqueCount="36">
  <si>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</si>
  <si>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</si>
  <si>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</si>
  <si>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</si>
  <si>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</si>
  <si>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</si>
  <si>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</si>
  <si>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</si>
  <si>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</si>
  <si>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</si>
  <si>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</si>
  <si>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</si>
  <si>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</si>
  <si>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</si>
  <si>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</si>
  <si>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</si>
  <si>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</si>
  <si>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</si>
  <si>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</si>
  <si>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</si>
  <si>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</si>
  <si>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</si>
  <si>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</si>
  <si>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</si>
  <si>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</si>
  <si>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</si>
  <si>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</si>
  <si>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</si>
  <si>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</si>
  <si>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01.02. 2021 року в порівняні з минулим роком</t>
    </r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</si>
  <si>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</si>
  <si>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</si>
  <si>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</si>
  <si>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</si>
  <si>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01.02. 2021 року в порівняні з минулим роком</t>
    </r>
  </si>
  <si>
    <t>% виконання до планових показників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</si>
</sst>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5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43" fontId="13" fillId="0" borderId="0" xfId="0" applyNumberFormat="1" applyFont="1"/>
    <xf numFmtId="167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7" fontId="9" fillId="2" borderId="10" xfId="0" applyNumberFormat="1" applyFont="1" applyFill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view="pageBreakPreview" zoomScaleNormal="75" zoomScaleSheetLayoutView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D38" sqref="D38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0" t="s">
        <v>29</v>
      </c>
      <c r="B2" s="50"/>
      <c r="C2" s="50"/>
      <c r="D2" s="50"/>
      <c r="E2" s="50"/>
      <c r="F2" s="50"/>
      <c r="G2" s="50"/>
    </row>
    <row r="3" spans="1:9" s="4" customFormat="1" ht="18" x14ac:dyDescent="0.2">
      <c r="A3" s="51" t="s">
        <v>13</v>
      </c>
      <c r="B3" s="51"/>
      <c r="C3" s="51"/>
      <c r="D3" s="51"/>
      <c r="E3" s="51"/>
      <c r="F3" s="51"/>
      <c r="G3" s="51"/>
    </row>
    <row r="4" spans="1:9" s="4" customFormat="1" ht="18" x14ac:dyDescent="0.2">
      <c r="A4" s="51" t="s">
        <v>15</v>
      </c>
      <c r="B4" s="51"/>
      <c r="C4" s="51"/>
      <c r="D4" s="51"/>
      <c r="E4" s="51"/>
      <c r="F4" s="51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30</v>
      </c>
      <c r="D6" s="7" t="s">
        <v>16</v>
      </c>
      <c r="E6" s="7" t="s">
        <v>31</v>
      </c>
      <c r="F6" s="7" t="s">
        <v>32</v>
      </c>
      <c r="G6" s="25" t="s">
        <v>33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124804.629</v>
      </c>
      <c r="D8" s="38">
        <v>8410.5400000000009</v>
      </c>
      <c r="E8" s="39">
        <f>D8/C8</f>
        <v>6.7389647863141361E-2</v>
      </c>
      <c r="F8" s="38">
        <v>7701.5839999999998</v>
      </c>
      <c r="G8" s="40">
        <f>D8-F8</f>
        <v>708.95600000000104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1618654.875</v>
      </c>
      <c r="D9" s="38">
        <v>88495.793000000005</v>
      </c>
      <c r="E9" s="39">
        <f t="shared" ref="E9:E13" si="0">D9/C9</f>
        <v>5.4672428549662262E-2</v>
      </c>
      <c r="F9" s="38">
        <v>72767.005000000005</v>
      </c>
      <c r="G9" s="40">
        <f t="shared" ref="G9:G13" si="1">D9-F9</f>
        <v>15728.788</v>
      </c>
      <c r="I9" s="36"/>
    </row>
    <row r="10" spans="1:9" ht="28.5" x14ac:dyDescent="0.2">
      <c r="A10" s="29" t="s">
        <v>5</v>
      </c>
      <c r="B10" s="37" t="s">
        <v>21</v>
      </c>
      <c r="C10" s="38">
        <v>14217.271000000001</v>
      </c>
      <c r="D10" s="38">
        <v>581.96600000000001</v>
      </c>
      <c r="E10" s="39">
        <f t="shared" si="0"/>
        <v>4.0933734751205063E-2</v>
      </c>
      <c r="F10" s="38">
        <f>2481.121-1965.012</f>
        <v>516.10900000000015</v>
      </c>
      <c r="G10" s="40">
        <f t="shared" si="1"/>
        <v>65.856999999999857</v>
      </c>
      <c r="I10" s="36"/>
    </row>
    <row r="11" spans="1:9" ht="15" x14ac:dyDescent="0.2">
      <c r="A11" s="28" t="s">
        <v>7</v>
      </c>
      <c r="B11" s="37" t="s">
        <v>22</v>
      </c>
      <c r="C11" s="38">
        <v>35495.067999999999</v>
      </c>
      <c r="D11" s="38">
        <v>2130.59</v>
      </c>
      <c r="E11" s="39">
        <f t="shared" si="0"/>
        <v>6.0024958960495589E-2</v>
      </c>
      <c r="F11" s="38">
        <v>1912.211</v>
      </c>
      <c r="G11" s="40">
        <f t="shared" si="1"/>
        <v>218.37900000000013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66101.615999999995</v>
      </c>
      <c r="D12" s="38">
        <v>2465.5010000000002</v>
      </c>
      <c r="E12" s="39">
        <f t="shared" si="0"/>
        <v>3.7298649400644007E-2</v>
      </c>
      <c r="F12" s="38">
        <v>2386.7420000000002</v>
      </c>
      <c r="G12" s="40">
        <f t="shared" si="1"/>
        <v>78.759000000000015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v>95536.394</v>
      </c>
      <c r="D13" s="38">
        <v>3047.09</v>
      </c>
      <c r="E13" s="39">
        <f t="shared" si="0"/>
        <v>3.1894546909526436E-2</v>
      </c>
      <c r="F13" s="38">
        <v>3198.8</v>
      </c>
      <c r="G13" s="40">
        <f t="shared" si="1"/>
        <v>-151.71000000000004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1954809.8529999999</v>
      </c>
      <c r="D14" s="32">
        <f>SUM(D8:D13)</f>
        <v>105131.48000000001</v>
      </c>
      <c r="E14" s="41">
        <f>D14/C14</f>
        <v>5.3780923929075374E-2</v>
      </c>
      <c r="F14" s="32">
        <f>SUM(F8:F13)</f>
        <v>88482.451000000001</v>
      </c>
      <c r="G14" s="32">
        <f>SUM(G8:G13)</f>
        <v>16649.029000000002</v>
      </c>
      <c r="H14" s="17"/>
    </row>
    <row r="15" spans="1:9" s="4" customFormat="1" ht="27" customHeight="1" x14ac:dyDescent="0.2">
      <c r="A15" s="51" t="s">
        <v>34</v>
      </c>
      <c r="B15" s="51"/>
      <c r="C15" s="51"/>
      <c r="D15" s="51"/>
      <c r="E15" s="51"/>
      <c r="F15" s="51"/>
      <c r="G15" s="51"/>
      <c r="I15" s="46">
        <f>1965.012+F14</f>
        <v>90447.463000000003</v>
      </c>
    </row>
    <row r="16" spans="1:9" s="4" customFormat="1" ht="18" x14ac:dyDescent="0.2">
      <c r="A16" s="51" t="s">
        <v>13</v>
      </c>
      <c r="B16" s="51"/>
      <c r="C16" s="51"/>
      <c r="D16" s="51"/>
      <c r="E16" s="51"/>
      <c r="F16" s="51"/>
      <c r="G16" s="51"/>
    </row>
    <row r="17" spans="1:12" s="4" customFormat="1" ht="18" x14ac:dyDescent="0.2">
      <c r="A17" s="50" t="s">
        <v>27</v>
      </c>
      <c r="B17" s="50"/>
      <c r="C17" s="50"/>
      <c r="D17" s="50"/>
      <c r="E17" s="50"/>
      <c r="F17" s="50"/>
      <c r="G17" s="50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30</v>
      </c>
      <c r="D20" s="7" t="s">
        <v>17</v>
      </c>
      <c r="E20" s="7" t="s">
        <v>35</v>
      </c>
      <c r="F20" s="7" t="str">
        <f>$F$6</f>
        <v xml:space="preserve">Виконано на відповідну дату 2020 року </v>
      </c>
      <c r="G20" s="25" t="s">
        <v>33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2500</v>
      </c>
      <c r="D22" s="38"/>
      <c r="E22" s="43">
        <f>D22/C22</f>
        <v>0</v>
      </c>
      <c r="F22" s="38"/>
      <c r="G22" s="40">
        <f>D22-F22</f>
        <v>0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93467.5+48911.733</f>
        <v>142379.23300000001</v>
      </c>
      <c r="D23" s="38">
        <f>706.482</f>
        <v>706.48199999999997</v>
      </c>
      <c r="E23" s="43">
        <f>D23/C23</f>
        <v>4.9619736327698857E-3</v>
      </c>
      <c r="F23" s="38">
        <v>1141.816</v>
      </c>
      <c r="G23" s="40">
        <f t="shared" ref="G23:G29" si="2">D23-F23</f>
        <v>-435.33400000000006</v>
      </c>
      <c r="J23" s="36"/>
    </row>
    <row r="24" spans="1:12" s="12" customFormat="1" ht="31.5" customHeight="1" x14ac:dyDescent="0.2">
      <c r="A24" s="28" t="s">
        <v>28</v>
      </c>
      <c r="B24" s="37" t="s">
        <v>21</v>
      </c>
      <c r="C24" s="38">
        <f>4700</f>
        <v>4700</v>
      </c>
      <c r="D24" s="38"/>
      <c r="E24" s="43">
        <f t="shared" ref="E24:E29" si="3">D24/C24</f>
        <v>0</v>
      </c>
      <c r="F24" s="38"/>
      <c r="G24" s="40">
        <f t="shared" si="2"/>
        <v>0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319.32+1550</f>
        <v>1869.32</v>
      </c>
      <c r="D25" s="38"/>
      <c r="E25" s="43">
        <f t="shared" si="3"/>
        <v>0</v>
      </c>
      <c r="F25" s="38"/>
      <c r="G25" s="40">
        <f t="shared" si="2"/>
        <v>0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321.60000000000002</v>
      </c>
      <c r="D26" s="38"/>
      <c r="E26" s="43">
        <f t="shared" si="3"/>
        <v>0</v>
      </c>
      <c r="F26" s="38"/>
      <c r="G26" s="40">
        <f t="shared" si="2"/>
        <v>0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76216.667000000001</v>
      </c>
      <c r="D27" s="38"/>
      <c r="E27" s="43">
        <f t="shared" si="3"/>
        <v>0</v>
      </c>
      <c r="F27" s="38"/>
      <c r="G27" s="40">
        <f t="shared" si="2"/>
        <v>0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36835.356</v>
      </c>
      <c r="D28" s="38"/>
      <c r="E28" s="43">
        <f t="shared" si="3"/>
        <v>0</v>
      </c>
      <c r="F28" s="38"/>
      <c r="G28" s="40">
        <f t="shared" si="2"/>
        <v>0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10000</v>
      </c>
      <c r="D29" s="38">
        <v>21.552</v>
      </c>
      <c r="E29" s="43">
        <f t="shared" si="3"/>
        <v>2.1551999999999999E-3</v>
      </c>
      <c r="F29" s="38"/>
      <c r="G29" s="40">
        <f t="shared" si="2"/>
        <v>21.552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274822.17599999998</v>
      </c>
      <c r="D30" s="42">
        <f>D22+D23+D24+D25+D26+D27+D28+D29</f>
        <v>728.03399999999999</v>
      </c>
      <c r="E30" s="44">
        <f>D30/C30</f>
        <v>2.6491093644495415E-3</v>
      </c>
      <c r="F30" s="42">
        <f>F22+F23+F24+F25+F26+F27+F28+F29</f>
        <v>1141.816</v>
      </c>
      <c r="G30" s="45">
        <f>D30-F30</f>
        <v>-413.78200000000004</v>
      </c>
      <c r="H30" s="19"/>
      <c r="I30" s="20"/>
      <c r="J30" s="10"/>
    </row>
    <row r="31" spans="1:12" ht="14.25" customHeight="1" x14ac:dyDescent="0.2">
      <c r="A31" s="48"/>
      <c r="B31" s="49"/>
      <c r="C31" s="49"/>
      <c r="D31" s="49"/>
      <c r="F31" s="22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2229632.0290000001</v>
      </c>
      <c r="D37" s="22">
        <f>D30+D14</f>
        <v>105859.51400000001</v>
      </c>
      <c r="E37" s="22"/>
      <c r="F37" s="22">
        <f t="shared" ref="F37" si="4">F30+F14</f>
        <v>89624.267000000007</v>
      </c>
      <c r="G37" s="22"/>
    </row>
    <row r="38" spans="3:7" x14ac:dyDescent="0.2">
      <c r="C38" s="22"/>
    </row>
    <row r="39" spans="3:7" x14ac:dyDescent="0.2">
      <c r="D39" s="47"/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2021-02-05T11:56:51Z</cp:lastPrinted>
  <dcterms:created xsi:type="dcterms:W3CDTF">1996-10-08T23:32:33Z</dcterms:created>
  <dcterms:modified xsi:type="dcterms:W3CDTF">2021-02-05T11:57:03Z</dcterms:modified>
</cp:coreProperties>
</file>