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пеціальний фонд" sheetId="1" r:id="rId1"/>
  </sheets>
  <definedNames>
    <definedName name="Z_02E87A9F_D768_4A3B_8D82_E1914B3168D0_.wvu.PrintArea" localSheetId="0" hidden="1">'спеціальний фонд'!$A$1:$E$45</definedName>
    <definedName name="Z_02E87A9F_D768_4A3B_8D82_E1914B3168D0_.wvu.Rows" localSheetId="0" hidden="1">'спеціальний фонд'!$7:$7,'спеціальний фонд'!$36:$36</definedName>
    <definedName name="Z_2A139893_C8AC_44E4_99DA_80ADF291D0D6_.wvu.Cols" localSheetId="0" hidden="1">'спеціальний фонд'!#REF!</definedName>
    <definedName name="Z_2A139893_C8AC_44E4_99DA_80ADF291D0D6_.wvu.Rows" localSheetId="0" hidden="1">'спеціальний фонд'!$7:$7,'спеціальний фонд'!$10:$11</definedName>
    <definedName name="Z_44A468E2_CF7E_4124_986E_95A44734289C_.wvu.PrintArea" localSheetId="0" hidden="1">'спеціальний фонд'!$A$1:$E$52</definedName>
    <definedName name="Z_9CF609B5_6501_4259_8C6D_35CC78E89A97_.wvu.PrintArea" localSheetId="0" hidden="1">'спеціальний фонд'!$A$1:$F$45</definedName>
    <definedName name="Z_9D05D72F_1CC5_476B_97C1_B30DC6058F75_.wvu.Cols" localSheetId="0" hidden="1">'спеціальний фонд'!#REF!</definedName>
    <definedName name="Z_9D05D72F_1CC5_476B_97C1_B30DC6058F75_.wvu.PrintArea" localSheetId="0" hidden="1">'спеціальний фонд'!$A$1:$E$45</definedName>
    <definedName name="Z_9D05D72F_1CC5_476B_97C1_B30DC6058F75_.wvu.Rows" localSheetId="0" hidden="1">'спеціальний фонд'!$7:$7</definedName>
    <definedName name="Z_C9B14988_A33C_4F83_B518_717089715871_.wvu.Cols" localSheetId="0" hidden="1">'спеціальний фонд'!$H:$J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<sst xmlns="http://schemas.openxmlformats.org/spreadsheetml/2006/main" count="43" uniqueCount="37">
  <si>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</si>
  <si>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Необхідно додатково</t>
  </si>
  <si>
    <t>5=3-4</t>
  </si>
  <si>
    <t>ОСВІТА</t>
  </si>
  <si>
    <t>придбання обладнання</t>
  </si>
  <si>
    <t>капітальні ремонти</t>
  </si>
  <si>
    <t>Найменування галузі</t>
  </si>
  <si>
    <t>Державне управління, в т.ч:</t>
  </si>
  <si>
    <t>ОСВІТА, в т.ч.</t>
  </si>
  <si>
    <t>СОЦІАЛЬНИЙ ЗАХИСТ, в т.ч.</t>
  </si>
  <si>
    <t>МОЛОДІЖНА ПОЛІТИКА, в т.ч.:</t>
  </si>
  <si>
    <t>КУЛЬТУРА ТА МИСТЕЦТВО, в т.ч.:</t>
  </si>
  <si>
    <t>ФІЗИЧНА КУЛЬТУРА І СПОРТ, в т.ч.:</t>
  </si>
  <si>
    <t>ЖИТЛОВЕ ГОСПОДАРСТВО, в т.ч.</t>
  </si>
  <si>
    <t>КОМУНАЛЬНЕ ГОСПОДАРСТВО, в т.ч.</t>
  </si>
  <si>
    <t>асфальтування прибудинкової території</t>
  </si>
  <si>
    <t>співфінансування ліфтів</t>
  </si>
  <si>
    <t>КАПІТАЛЬНІ ВКЛАДЕННЯ, в т.ч.</t>
  </si>
  <si>
    <t>Реставрація комплексу стадіону «Старт» із пристосуванням до сучасних вимог та реконструкцією нежилих будівель на вул. Шолуденка, 26-28/4 у Шевченківському районі міста Києва</t>
  </si>
  <si>
    <t>БЮДЖЕТ РОЗВИТКУ</t>
  </si>
  <si>
    <t>РАЗОМ ПО БЮДЖЕТУ РОЗВИТКУ</t>
  </si>
  <si>
    <t>ЦІЛЬОВИЙ ФОНД</t>
  </si>
  <si>
    <t>Цільовий фонд для виконання робіт з благоустрою та озеленення території  для  (КП  УЗН)</t>
  </si>
  <si>
    <t>тис. грн.</t>
  </si>
  <si>
    <t>Спеціальний фонд бюджету</t>
  </si>
  <si>
    <t>Власні надходження бюджетних установ</t>
  </si>
  <si>
    <t>1.</t>
  </si>
  <si>
    <t>КУЛЬТУРА ТА МИСТЕЦТВО</t>
  </si>
  <si>
    <t>Потреба на 2022 рік</t>
  </si>
  <si>
    <t>Інформація щодо показників видатків на 2022 рік по Шевченківському району</t>
  </si>
  <si>
    <t>Граничний показник на  2022 рік</t>
  </si>
  <si>
    <t>ВСЬОГО по спеціальному фонду на 2022 рік по Шевченківському району</t>
  </si>
  <si>
    <t>індивідуальні теплові пункти</t>
  </si>
  <si>
    <t xml:space="preserve">капітальний ремонт житлового фонду, в тому числі і на умовах співфінансування </t>
  </si>
  <si>
    <t>капітальний ремонт дитячих, спортивних майданчиків</t>
  </si>
  <si>
    <t>придбання тракторної техніки по КП по УЗН</t>
  </si>
  <si>
    <t>капітальний ремонт житлового фонду - будинку архітектурного значення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</si>
</sst>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"/>
    <numFmt numFmtId="199" formatCode="0.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00"/>
    <numFmt numFmtId="205" formatCode="0.0%"/>
    <numFmt numFmtId="206" formatCode="#,##0.000\ &quot;₴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98" fontId="1" fillId="0" borderId="0" xfId="0" applyNumberFormat="1" applyFont="1" applyAlignment="1">
      <alignment/>
    </xf>
    <xf numFmtId="20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04" fontId="4" fillId="32" borderId="10" xfId="0" applyNumberFormat="1" applyFont="1" applyFill="1" applyBorder="1" applyAlignment="1">
      <alignment horizontal="center" vertical="center" wrapText="1"/>
    </xf>
    <xf numFmtId="204" fontId="1" fillId="32" borderId="10" xfId="0" applyNumberFormat="1" applyFont="1" applyFill="1" applyBorder="1" applyAlignment="1">
      <alignment horizontal="center" vertical="center" wrapText="1"/>
    </xf>
    <xf numFmtId="204" fontId="6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04" fontId="2" fillId="32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04" fontId="4" fillId="0" borderId="0" xfId="0" applyNumberFormat="1" applyFont="1" applyAlignment="1">
      <alignment/>
    </xf>
    <xf numFmtId="204" fontId="1" fillId="32" borderId="11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04" fontId="4" fillId="32" borderId="14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04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4" fontId="1" fillId="0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204" fontId="1" fillId="32" borderId="17" xfId="0" applyNumberFormat="1" applyFont="1" applyFill="1" applyBorder="1" applyAlignment="1">
      <alignment horizontal="center" vertical="center" wrapText="1"/>
    </xf>
    <xf numFmtId="204" fontId="2" fillId="32" borderId="17" xfId="0" applyNumberFormat="1" applyFont="1" applyFill="1" applyBorder="1" applyAlignment="1">
      <alignment horizontal="center" vertical="center" wrapText="1"/>
    </xf>
    <xf numFmtId="204" fontId="2" fillId="32" borderId="18" xfId="0" applyNumberFormat="1" applyFont="1" applyFill="1" applyBorder="1" applyAlignment="1">
      <alignment horizontal="center" vertical="center" wrapText="1"/>
    </xf>
    <xf numFmtId="204" fontId="2" fillId="32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P52"/>
  <sheetViews>
    <sheetView tabSelected="1" view="pageBreakPreview" zoomScale="160" zoomScaleSheetLayoutView="160" zoomScalePageLayoutView="0" workbookViewId="0" topLeftCell="A7">
      <selection activeCell="E22" sqref="E22"/>
    </sheetView>
  </sheetViews>
  <sheetFormatPr defaultColWidth="9.140625" defaultRowHeight="12.75"/>
  <cols>
    <col min="1" max="1" width="5.7109375" style="3" customWidth="1"/>
    <col min="2" max="2" width="39.57421875" style="3" customWidth="1"/>
    <col min="3" max="3" width="14.28125" style="1" customWidth="1"/>
    <col min="4" max="4" width="14.140625" style="1" customWidth="1"/>
    <col min="5" max="5" width="14.28125" style="1" customWidth="1"/>
    <col min="6" max="6" width="14.57421875" style="1" customWidth="1"/>
    <col min="7" max="7" width="4.28125" style="1" customWidth="1"/>
    <col min="8" max="8" width="0.2890625" style="1" hidden="1" customWidth="1"/>
    <col min="9" max="9" width="9.140625" style="1" hidden="1" customWidth="1"/>
    <col min="10" max="10" width="10.57421875" style="1" hidden="1" customWidth="1"/>
    <col min="11" max="16384" width="9.140625" style="1" customWidth="1"/>
  </cols>
  <sheetData>
    <row r="1" ht="9.75" customHeight="1"/>
    <row r="2" spans="1:5" ht="15.75">
      <c r="A2" s="49" t="s">
        <v>29</v>
      </c>
      <c r="B2" s="49"/>
      <c r="C2" s="49"/>
      <c r="D2" s="49"/>
      <c r="E2" s="49"/>
    </row>
    <row r="3" spans="1:5" ht="6.75" customHeight="1">
      <c r="A3" s="68"/>
      <c r="B3" s="68"/>
      <c r="C3" s="68"/>
      <c r="D3" s="68"/>
      <c r="E3" s="68"/>
    </row>
    <row r="4" spans="1:5" ht="12.75" customHeight="1">
      <c r="A4" s="49" t="s">
        <v>24</v>
      </c>
      <c r="B4" s="49"/>
      <c r="C4" s="49"/>
      <c r="D4" s="49"/>
      <c r="E4" s="49"/>
    </row>
    <row r="5" ht="11.25" customHeight="1" thickBot="1">
      <c r="E5" s="38" t="s">
        <v>23</v>
      </c>
    </row>
    <row r="6" spans="1:5" ht="34.5" customHeight="1">
      <c r="A6" s="69" t="s">
        <v>0</v>
      </c>
      <c r="B6" s="65" t="s">
        <v>6</v>
      </c>
      <c r="C6" s="39" t="s">
        <v>28</v>
      </c>
      <c r="D6" s="50" t="s">
        <v>30</v>
      </c>
      <c r="E6" s="63" t="s">
        <v>1</v>
      </c>
    </row>
    <row r="7" spans="1:5" ht="4.5" customHeight="1">
      <c r="A7" s="70"/>
      <c r="B7" s="66"/>
      <c r="C7" s="40"/>
      <c r="D7" s="51"/>
      <c r="E7" s="64"/>
    </row>
    <row r="8" spans="1:5" ht="3.75" customHeight="1">
      <c r="A8" s="70"/>
      <c r="B8" s="67"/>
      <c r="C8" s="40"/>
      <c r="D8" s="51"/>
      <c r="E8" s="64"/>
    </row>
    <row r="9" spans="1:5" ht="12.75" customHeight="1">
      <c r="A9" s="29">
        <v>1</v>
      </c>
      <c r="B9" s="6">
        <v>2</v>
      </c>
      <c r="C9" s="6">
        <v>3</v>
      </c>
      <c r="D9" s="6">
        <v>4</v>
      </c>
      <c r="E9" s="30" t="s">
        <v>2</v>
      </c>
    </row>
    <row r="10" spans="1:5" ht="19.5" customHeight="1">
      <c r="A10" s="41" t="s">
        <v>25</v>
      </c>
      <c r="B10" s="42"/>
      <c r="C10" s="42"/>
      <c r="D10" s="42"/>
      <c r="E10" s="43"/>
    </row>
    <row r="11" spans="1:5" ht="15" customHeight="1">
      <c r="A11" s="29" t="s">
        <v>26</v>
      </c>
      <c r="B11" s="21" t="s">
        <v>3</v>
      </c>
      <c r="C11" s="20">
        <f>D11</f>
        <v>98204.065</v>
      </c>
      <c r="D11" s="20">
        <v>98204.065</v>
      </c>
      <c r="E11" s="30"/>
    </row>
    <row r="12" spans="1:5" ht="12.75" customHeight="1">
      <c r="A12" s="31">
        <v>2</v>
      </c>
      <c r="B12" s="21" t="s">
        <v>27</v>
      </c>
      <c r="C12" s="20">
        <v>50</v>
      </c>
      <c r="D12" s="20">
        <v>50</v>
      </c>
      <c r="E12" s="30"/>
    </row>
    <row r="13" spans="1:5" ht="17.25" customHeight="1">
      <c r="A13" s="52" t="s">
        <v>19</v>
      </c>
      <c r="B13" s="53"/>
      <c r="C13" s="53"/>
      <c r="D13" s="53"/>
      <c r="E13" s="54"/>
    </row>
    <row r="14" spans="1:5" ht="15.75" customHeight="1">
      <c r="A14" s="25">
        <v>1</v>
      </c>
      <c r="B14" s="7" t="s">
        <v>7</v>
      </c>
      <c r="C14" s="8">
        <f>C15+C16</f>
        <v>4502.3060000000005</v>
      </c>
      <c r="D14" s="8">
        <f>D15+D16</f>
        <v>0</v>
      </c>
      <c r="E14" s="24">
        <f>C14-D14</f>
        <v>4502.3060000000005</v>
      </c>
    </row>
    <row r="15" spans="1:5" ht="14.25" customHeight="1">
      <c r="A15" s="25"/>
      <c r="B15" s="22" t="s">
        <v>4</v>
      </c>
      <c r="C15" s="8">
        <v>1704.306</v>
      </c>
      <c r="D15" s="8">
        <v>0</v>
      </c>
      <c r="E15" s="26">
        <f>C15-D15</f>
        <v>1704.306</v>
      </c>
    </row>
    <row r="16" spans="1:5" ht="15" customHeight="1">
      <c r="A16" s="25"/>
      <c r="B16" s="22" t="s">
        <v>5</v>
      </c>
      <c r="C16" s="9">
        <v>2798</v>
      </c>
      <c r="D16" s="10">
        <v>0</v>
      </c>
      <c r="E16" s="26">
        <v>2798</v>
      </c>
    </row>
    <row r="17" spans="1:6" ht="15" customHeight="1">
      <c r="A17" s="25">
        <v>2</v>
      </c>
      <c r="B17" s="7" t="s">
        <v>8</v>
      </c>
      <c r="C17" s="8">
        <f>C18+C19</f>
        <v>62000</v>
      </c>
      <c r="D17" s="8">
        <f>D18+D19</f>
        <v>30000</v>
      </c>
      <c r="E17" s="24">
        <f>E18+E19</f>
        <v>32000</v>
      </c>
      <c r="F17" s="5"/>
    </row>
    <row r="18" spans="1:5" ht="15" customHeight="1">
      <c r="A18" s="25"/>
      <c r="B18" s="22" t="s">
        <v>4</v>
      </c>
      <c r="C18" s="9">
        <v>2160</v>
      </c>
      <c r="D18" s="10">
        <v>2160</v>
      </c>
      <c r="E18" s="26">
        <f>C18-D18</f>
        <v>0</v>
      </c>
    </row>
    <row r="19" spans="1:6" s="2" customFormat="1" ht="15" customHeight="1">
      <c r="A19" s="23"/>
      <c r="B19" s="22" t="s">
        <v>5</v>
      </c>
      <c r="C19" s="9">
        <v>59840</v>
      </c>
      <c r="D19" s="9">
        <v>27840</v>
      </c>
      <c r="E19" s="32">
        <v>32000</v>
      </c>
      <c r="F19" s="18"/>
    </row>
    <row r="20" spans="1:5" ht="15" customHeight="1">
      <c r="A20" s="25">
        <v>3</v>
      </c>
      <c r="B20" s="7" t="s">
        <v>9</v>
      </c>
      <c r="C20" s="8">
        <f>C21</f>
        <v>2000</v>
      </c>
      <c r="D20" s="8">
        <f>D21</f>
        <v>0</v>
      </c>
      <c r="E20" s="8">
        <f>E21</f>
        <v>2000</v>
      </c>
    </row>
    <row r="21" spans="1:5" ht="15" customHeight="1">
      <c r="A21" s="23"/>
      <c r="B21" s="22" t="s">
        <v>5</v>
      </c>
      <c r="C21" s="9">
        <v>2000</v>
      </c>
      <c r="D21" s="9">
        <v>0</v>
      </c>
      <c r="E21" s="32">
        <v>2000</v>
      </c>
    </row>
    <row r="22" spans="1:5" ht="15" customHeight="1">
      <c r="A22" s="25">
        <v>4</v>
      </c>
      <c r="B22" s="7" t="s">
        <v>10</v>
      </c>
      <c r="C22" s="8">
        <f>C23</f>
        <v>8600</v>
      </c>
      <c r="D22" s="8">
        <f>D23</f>
        <v>0</v>
      </c>
      <c r="E22" s="8">
        <f>E23</f>
        <v>8600</v>
      </c>
    </row>
    <row r="23" spans="1:5" ht="17.25" customHeight="1">
      <c r="A23" s="25"/>
      <c r="B23" s="22" t="s">
        <v>5</v>
      </c>
      <c r="C23" s="9">
        <v>8600</v>
      </c>
      <c r="D23" s="9">
        <v>0</v>
      </c>
      <c r="E23" s="32">
        <f>C23-D23</f>
        <v>8600</v>
      </c>
    </row>
    <row r="24" spans="1:5" ht="15" customHeight="1">
      <c r="A24" s="25">
        <v>5</v>
      </c>
      <c r="B24" s="7" t="s">
        <v>11</v>
      </c>
      <c r="C24" s="8">
        <f>C25</f>
        <v>17100</v>
      </c>
      <c r="D24" s="8">
        <f>D25</f>
        <v>0</v>
      </c>
      <c r="E24" s="8">
        <f>E25</f>
        <v>17100</v>
      </c>
    </row>
    <row r="25" spans="1:5" ht="17.25" customHeight="1">
      <c r="A25" s="25"/>
      <c r="B25" s="22" t="s">
        <v>5</v>
      </c>
      <c r="C25" s="9">
        <v>17100</v>
      </c>
      <c r="D25" s="9">
        <v>0</v>
      </c>
      <c r="E25" s="32">
        <v>17100</v>
      </c>
    </row>
    <row r="26" spans="1:7" ht="18" customHeight="1">
      <c r="A26" s="25">
        <v>6</v>
      </c>
      <c r="B26" s="7" t="s">
        <v>12</v>
      </c>
      <c r="C26" s="8">
        <f>C27</f>
        <v>20500</v>
      </c>
      <c r="D26" s="8">
        <f>D27</f>
        <v>0</v>
      </c>
      <c r="E26" s="8">
        <f>E27</f>
        <v>20500</v>
      </c>
      <c r="G26" s="4"/>
    </row>
    <row r="27" spans="1:5" ht="17.25" customHeight="1">
      <c r="A27" s="25"/>
      <c r="B27" s="22" t="s">
        <v>5</v>
      </c>
      <c r="C27" s="9">
        <v>20500</v>
      </c>
      <c r="D27" s="9">
        <v>0</v>
      </c>
      <c r="E27" s="32">
        <f>C27-D27</f>
        <v>20500</v>
      </c>
    </row>
    <row r="28" spans="1:5" ht="17.25" customHeight="1">
      <c r="A28" s="25">
        <v>7</v>
      </c>
      <c r="B28" s="7" t="s">
        <v>13</v>
      </c>
      <c r="C28" s="8">
        <f>C29+C30+C31+C32+C33</f>
        <v>71053.583</v>
      </c>
      <c r="D28" s="8">
        <f>D29+D30+D31+D32+D33</f>
        <v>67670.079</v>
      </c>
      <c r="E28" s="24">
        <f>E29+E30+E31+E32+E33</f>
        <v>3383.504000000001</v>
      </c>
    </row>
    <row r="29" spans="1:5" ht="19.5" customHeight="1">
      <c r="A29" s="25"/>
      <c r="B29" s="22" t="s">
        <v>15</v>
      </c>
      <c r="C29" s="9">
        <f>34000+3383.504</f>
        <v>37383.504</v>
      </c>
      <c r="D29" s="9">
        <v>34000</v>
      </c>
      <c r="E29" s="26">
        <f aca="true" t="shared" si="0" ref="E29:E35">C29-D29</f>
        <v>3383.504000000001</v>
      </c>
    </row>
    <row r="30" spans="1:5" ht="23.25" customHeight="1">
      <c r="A30" s="25"/>
      <c r="B30" s="22" t="s">
        <v>34</v>
      </c>
      <c r="C30" s="9">
        <v>1700</v>
      </c>
      <c r="D30" s="9">
        <v>1700</v>
      </c>
      <c r="E30" s="26">
        <f t="shared" si="0"/>
        <v>0</v>
      </c>
    </row>
    <row r="31" spans="1:5" ht="26.25" customHeight="1">
      <c r="A31" s="25"/>
      <c r="B31" s="22" t="s">
        <v>33</v>
      </c>
      <c r="C31" s="9">
        <v>26046.975</v>
      </c>
      <c r="D31" s="9">
        <v>26046.975</v>
      </c>
      <c r="E31" s="26">
        <f t="shared" si="0"/>
        <v>0</v>
      </c>
    </row>
    <row r="32" spans="1:5" ht="20.25" customHeight="1">
      <c r="A32" s="25"/>
      <c r="B32" s="22" t="s">
        <v>16</v>
      </c>
      <c r="C32" s="9">
        <v>5561.613</v>
      </c>
      <c r="D32" s="9">
        <v>5561.613</v>
      </c>
      <c r="E32" s="26">
        <f t="shared" si="0"/>
        <v>0</v>
      </c>
    </row>
    <row r="33" spans="1:5" ht="20.25" customHeight="1">
      <c r="A33" s="25"/>
      <c r="B33" s="22" t="s">
        <v>32</v>
      </c>
      <c r="C33" s="9">
        <v>361.491</v>
      </c>
      <c r="D33" s="9">
        <v>361.491</v>
      </c>
      <c r="E33" s="26">
        <f t="shared" si="0"/>
        <v>0</v>
      </c>
    </row>
    <row r="34" spans="1:5" ht="17.25" customHeight="1">
      <c r="A34" s="25">
        <v>8</v>
      </c>
      <c r="B34" s="7" t="s">
        <v>14</v>
      </c>
      <c r="C34" s="8">
        <f>C35+C36</f>
        <v>1800</v>
      </c>
      <c r="D34" s="8">
        <f>D35+D36</f>
        <v>0</v>
      </c>
      <c r="E34" s="24">
        <f t="shared" si="0"/>
        <v>1800</v>
      </c>
    </row>
    <row r="35" spans="1:5" ht="24" customHeight="1">
      <c r="A35" s="25"/>
      <c r="B35" s="22" t="s">
        <v>35</v>
      </c>
      <c r="C35" s="9">
        <v>1800</v>
      </c>
      <c r="D35" s="9">
        <v>0</v>
      </c>
      <c r="E35" s="26">
        <f t="shared" si="0"/>
        <v>1800</v>
      </c>
    </row>
    <row r="36" spans="1:5" ht="18" customHeight="1">
      <c r="A36" s="25"/>
      <c r="B36" s="22"/>
      <c r="C36" s="9"/>
      <c r="D36" s="9"/>
      <c r="E36" s="26"/>
    </row>
    <row r="37" spans="1:5" ht="15" customHeight="1">
      <c r="A37" s="25">
        <v>9</v>
      </c>
      <c r="B37" s="7" t="s">
        <v>17</v>
      </c>
      <c r="C37" s="8">
        <f>C38+C39</f>
        <v>111487.6</v>
      </c>
      <c r="D37" s="8">
        <f>D38+D39</f>
        <v>30350</v>
      </c>
      <c r="E37" s="24">
        <f>E38+E39</f>
        <v>81137.6</v>
      </c>
    </row>
    <row r="38" spans="1:10" ht="48.75" customHeight="1">
      <c r="A38" s="25"/>
      <c r="B38" s="15" t="s">
        <v>18</v>
      </c>
      <c r="C38" s="9">
        <f>30000+81137.6</f>
        <v>111137.6</v>
      </c>
      <c r="D38" s="9">
        <v>30000</v>
      </c>
      <c r="E38" s="26">
        <f>C38-D38</f>
        <v>81137.6</v>
      </c>
      <c r="F38" s="5"/>
      <c r="J38" s="5">
        <f>246274.144-D11-D12</f>
        <v>148020.079</v>
      </c>
    </row>
    <row r="39" spans="1:10" ht="28.5" customHeight="1">
      <c r="A39" s="33"/>
      <c r="B39" s="22" t="s">
        <v>36</v>
      </c>
      <c r="C39" s="19">
        <v>350</v>
      </c>
      <c r="D39" s="19">
        <v>350</v>
      </c>
      <c r="E39" s="34">
        <v>0</v>
      </c>
      <c r="F39" s="5"/>
      <c r="J39" s="5"/>
    </row>
    <row r="40" spans="1:10" ht="15" customHeight="1">
      <c r="A40" s="55" t="s">
        <v>20</v>
      </c>
      <c r="B40" s="56"/>
      <c r="C40" s="16">
        <f>C14+C17+C20+C22+C24+C26+C28+C34+C37</f>
        <v>299043.489</v>
      </c>
      <c r="D40" s="16">
        <f>D14+D17+D20+D22+D24+D26+D28+D34+D37</f>
        <v>128020.079</v>
      </c>
      <c r="E40" s="35">
        <f>E14+E17+E20+E22+E24+E26+E28+E34+E37</f>
        <v>171023.41</v>
      </c>
      <c r="J40" s="5">
        <f>J38-148020.079</f>
        <v>0</v>
      </c>
    </row>
    <row r="41" spans="1:16" s="17" customFormat="1" ht="12.75" customHeight="1">
      <c r="A41" s="57" t="s">
        <v>21</v>
      </c>
      <c r="B41" s="58"/>
      <c r="C41" s="58"/>
      <c r="D41" s="58"/>
      <c r="E41" s="59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s="17" customFormat="1" ht="6.75" customHeight="1">
      <c r="A42" s="60"/>
      <c r="B42" s="61"/>
      <c r="C42" s="61"/>
      <c r="D42" s="61"/>
      <c r="E42" s="62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s="17" customFormat="1" ht="38.25" customHeight="1">
      <c r="A43" s="25">
        <v>1</v>
      </c>
      <c r="B43" s="7" t="s">
        <v>22</v>
      </c>
      <c r="C43" s="8">
        <v>20000</v>
      </c>
      <c r="D43" s="8">
        <v>20000</v>
      </c>
      <c r="E43" s="24">
        <f>C43-D43</f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s="17" customFormat="1" ht="12.75">
      <c r="A44" s="46"/>
      <c r="B44" s="47"/>
      <c r="C44" s="47"/>
      <c r="D44" s="47"/>
      <c r="E44" s="4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s="17" customFormat="1" ht="30" customHeight="1" thickBot="1">
      <c r="A45" s="44" t="s">
        <v>31</v>
      </c>
      <c r="B45" s="45"/>
      <c r="C45" s="36">
        <f>C40+C43+C11+C12</f>
        <v>417297.554</v>
      </c>
      <c r="D45" s="36">
        <f>D40+D43+D11+D12</f>
        <v>246274.144</v>
      </c>
      <c r="E45" s="37">
        <f>E40+E43+E11+E12</f>
        <v>171023.41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12"/>
      <c r="B46" s="12"/>
      <c r="C46" s="13"/>
      <c r="D46" s="13"/>
      <c r="E46" s="13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11"/>
      <c r="B47" s="11"/>
      <c r="C47" s="14"/>
      <c r="D47" s="14"/>
      <c r="E47" s="1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3:5" ht="12.75">
      <c r="C48" s="5"/>
      <c r="D48" s="5"/>
      <c r="E48" s="5"/>
    </row>
    <row r="49" spans="3:5" ht="12.75">
      <c r="C49" s="5"/>
      <c r="D49" s="5"/>
      <c r="E49" s="5"/>
    </row>
    <row r="50" spans="3:5" ht="12.75">
      <c r="C50" s="5"/>
      <c r="D50" s="5"/>
      <c r="E50" s="5"/>
    </row>
    <row r="51" ht="13.5" thickBot="1"/>
    <row r="52" ht="13.5" thickBot="1">
      <c r="C52" s="28"/>
    </row>
  </sheetData>
  <sheetProtection/>
  <mergeCells count="14">
    <mergeCell ref="B6:B8"/>
    <mergeCell ref="A3:E3"/>
    <mergeCell ref="A4:E4"/>
    <mergeCell ref="A6:A8"/>
    <mergeCell ref="C6:C8"/>
    <mergeCell ref="A10:E10"/>
    <mergeCell ref="A45:B45"/>
    <mergeCell ref="A44:E44"/>
    <mergeCell ref="A2:E2"/>
    <mergeCell ref="D6:D8"/>
    <mergeCell ref="A13:E13"/>
    <mergeCell ref="A40:B40"/>
    <mergeCell ref="A41:E42"/>
    <mergeCell ref="E6:E8"/>
  </mergeCells>
  <printOptions/>
  <pageMargins left="0.5905511811023623" right="0.15748031496062992" top="0.2755905511811024" bottom="0.2362204724409449" header="0.275590551181102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Shevchrfu rfu</cp:lastModifiedBy>
  <cp:lastPrinted>2021-08-26T07:47:45Z</cp:lastPrinted>
  <dcterms:created xsi:type="dcterms:W3CDTF">2012-10-17T13:38:52Z</dcterms:created>
  <dcterms:modified xsi:type="dcterms:W3CDTF">2021-09-02T13:12:04Z</dcterms:modified>
  <cp:category/>
  <cp:version/>
  <cp:contentType/>
  <cp:contentStatus/>
</cp:coreProperties>
</file>